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Balance Sheet" sheetId="1" r:id="rId1"/>
    <sheet name="Income Statement" sheetId="2" r:id="rId2"/>
  </sheets>
  <definedNames>
    <definedName name="_xlnm.Print_Area" localSheetId="1">'Income Statement'!$A$1:$V$46</definedName>
  </definedNames>
  <calcPr calcId="145621"/>
</workbook>
</file>

<file path=xl/calcChain.xml><?xml version="1.0" encoding="utf-8"?>
<calcChain xmlns="http://schemas.openxmlformats.org/spreadsheetml/2006/main">
  <c r="I29" i="1" l="1"/>
  <c r="K11" i="1"/>
  <c r="K17" i="1" s="1"/>
  <c r="E11" i="1"/>
  <c r="E15" i="1"/>
  <c r="E17" i="1"/>
  <c r="I12" i="2"/>
  <c r="I18" i="2"/>
  <c r="I20" i="2"/>
  <c r="I38" i="2" s="1"/>
  <c r="I36" i="2"/>
  <c r="K9" i="2"/>
  <c r="K10" i="2"/>
  <c r="K11" i="2"/>
  <c r="K12" i="2"/>
  <c r="K20" i="2" s="1"/>
  <c r="K15" i="2"/>
  <c r="K16" i="2"/>
  <c r="K17" i="2"/>
  <c r="K18" i="2"/>
  <c r="M18" i="2" s="1"/>
  <c r="O18" i="2" s="1"/>
  <c r="K23" i="2"/>
  <c r="K24" i="2"/>
  <c r="K25" i="2"/>
  <c r="M25" i="2" s="1"/>
  <c r="O25" i="2" s="1"/>
  <c r="K26" i="2"/>
  <c r="K27" i="2"/>
  <c r="K28" i="2"/>
  <c r="K29" i="2"/>
  <c r="M29" i="2" s="1"/>
  <c r="O29" i="2" s="1"/>
  <c r="K30" i="2"/>
  <c r="K31" i="2"/>
  <c r="K32" i="2"/>
  <c r="K33" i="2"/>
  <c r="M33" i="2" s="1"/>
  <c r="O33" i="2" s="1"/>
  <c r="K34" i="2"/>
  <c r="K35" i="2"/>
  <c r="K36" i="2"/>
  <c r="K40" i="2"/>
  <c r="M40" i="2"/>
  <c r="O40" i="2" s="1"/>
  <c r="M36" i="2"/>
  <c r="O36" i="2" s="1"/>
  <c r="M35" i="2"/>
  <c r="O35" i="2"/>
  <c r="M34" i="2"/>
  <c r="O34" i="2" s="1"/>
  <c r="M32" i="2"/>
  <c r="O32" i="2" s="1"/>
  <c r="M31" i="2"/>
  <c r="O31" i="2"/>
  <c r="M30" i="2"/>
  <c r="O30" i="2"/>
  <c r="M28" i="2"/>
  <c r="O28" i="2"/>
  <c r="M27" i="2"/>
  <c r="O27" i="2" s="1"/>
  <c r="M26" i="2"/>
  <c r="O26" i="2"/>
  <c r="M24" i="2"/>
  <c r="O24" i="2"/>
  <c r="M23" i="2"/>
  <c r="O23" i="2" s="1"/>
  <c r="M17" i="2"/>
  <c r="O17" i="2"/>
  <c r="M16" i="2"/>
  <c r="O16" i="2" s="1"/>
  <c r="M15" i="2"/>
  <c r="O15" i="2"/>
  <c r="M11" i="2"/>
  <c r="O11" i="2"/>
  <c r="M10" i="2"/>
  <c r="O10" i="2" s="1"/>
  <c r="M9" i="2"/>
  <c r="O9" i="2"/>
  <c r="G40" i="2"/>
  <c r="G35" i="2"/>
  <c r="G34" i="2"/>
  <c r="G33" i="2"/>
  <c r="G32" i="2"/>
  <c r="G31" i="2"/>
  <c r="G30" i="2"/>
  <c r="G29" i="2"/>
  <c r="G28" i="2"/>
  <c r="G27" i="2"/>
  <c r="G26" i="2"/>
  <c r="G25" i="2"/>
  <c r="G36" i="2" s="1"/>
  <c r="G24" i="2"/>
  <c r="G23" i="2"/>
  <c r="G17" i="2"/>
  <c r="G16" i="2"/>
  <c r="G15" i="2"/>
  <c r="G11" i="2"/>
  <c r="G10" i="2"/>
  <c r="G9" i="2"/>
  <c r="G12" i="2" s="1"/>
  <c r="G20" i="2" s="1"/>
  <c r="G38" i="2" s="1"/>
  <c r="G42" i="2" s="1"/>
  <c r="U12" i="2"/>
  <c r="U18" i="2"/>
  <c r="U20" i="2"/>
  <c r="U38" i="2" s="1"/>
  <c r="U42" i="2" s="1"/>
  <c r="U46" i="2" s="1"/>
  <c r="U36" i="2"/>
  <c r="S12" i="2"/>
  <c r="S20" i="2" s="1"/>
  <c r="S38" i="2" s="1"/>
  <c r="S42" i="2" s="1"/>
  <c r="S46" i="2" s="1"/>
  <c r="S18" i="2"/>
  <c r="S36" i="2"/>
  <c r="G18" i="2"/>
  <c r="E12" i="2"/>
  <c r="E20" i="2" s="1"/>
  <c r="E38" i="2" s="1"/>
  <c r="E42" i="2" s="1"/>
  <c r="E18" i="2"/>
  <c r="E36" i="2"/>
  <c r="Q12" i="2"/>
  <c r="Q20" i="2" s="1"/>
  <c r="Q38" i="2" s="1"/>
  <c r="Q42" i="2" s="1"/>
  <c r="Q18" i="2"/>
  <c r="Q36" i="2"/>
  <c r="E44" i="2" l="1"/>
  <c r="E46" i="2"/>
  <c r="Q44" i="2"/>
  <c r="Q46" i="2" s="1"/>
  <c r="G44" i="2"/>
  <c r="G46" i="2"/>
  <c r="M38" i="2"/>
  <c r="O38" i="2" s="1"/>
  <c r="I42" i="2"/>
  <c r="K38" i="2"/>
  <c r="K42" i="2" s="1"/>
  <c r="M20" i="2"/>
  <c r="O20" i="2" s="1"/>
  <c r="M12" i="2"/>
  <c r="O12" i="2" s="1"/>
  <c r="K44" i="2" l="1"/>
  <c r="K46" i="2"/>
  <c r="I44" i="2"/>
  <c r="I46" i="2" s="1"/>
  <c r="M46" i="2" s="1"/>
  <c r="O46" i="2" s="1"/>
  <c r="M42" i="2"/>
  <c r="O42" i="2" s="1"/>
  <c r="M44" i="2" l="1"/>
  <c r="O44" i="2" s="1"/>
</calcChain>
</file>

<file path=xl/sharedStrings.xml><?xml version="1.0" encoding="utf-8"?>
<sst xmlns="http://schemas.openxmlformats.org/spreadsheetml/2006/main" count="86" uniqueCount="69">
  <si>
    <t>Cash</t>
  </si>
  <si>
    <t>Accounts Receivable</t>
  </si>
  <si>
    <t>Inventory</t>
  </si>
  <si>
    <t>Fixed Assets</t>
  </si>
  <si>
    <t>Accumulated Depreciation</t>
  </si>
  <si>
    <t>Total Current Assets</t>
  </si>
  <si>
    <t xml:space="preserve">Net Book Value </t>
  </si>
  <si>
    <t>Total Assets</t>
  </si>
  <si>
    <t>Assets</t>
  </si>
  <si>
    <t>Accounts Payable</t>
  </si>
  <si>
    <t>Work in Progress</t>
  </si>
  <si>
    <t>Notes Payable</t>
  </si>
  <si>
    <t>Other Current Liabilities</t>
  </si>
  <si>
    <t>Total Current Liabilities</t>
  </si>
  <si>
    <t>Owner's Equity</t>
  </si>
  <si>
    <t>Total Liabilities &amp; Equity</t>
  </si>
  <si>
    <t>Liabilities &amp; Equity</t>
  </si>
  <si>
    <t>Sample Systems Contractor, Inc.</t>
  </si>
  <si>
    <t>Balance Sheet</t>
  </si>
  <si>
    <t>Income Statement</t>
  </si>
  <si>
    <t>Cost of Sales:</t>
  </si>
  <si>
    <t>Materials</t>
  </si>
  <si>
    <t>Direct Labor</t>
  </si>
  <si>
    <t>Other (subcontracts, freight, etc.)</t>
  </si>
  <si>
    <t>Gross Margin</t>
  </si>
  <si>
    <t>Selling &amp; Administrative Expenses:</t>
  </si>
  <si>
    <t>Salaries</t>
  </si>
  <si>
    <t>Payroll Taxes and Benefits</t>
  </si>
  <si>
    <t>Insurance</t>
  </si>
  <si>
    <t>Rent</t>
  </si>
  <si>
    <t>Utilities and Telecommunications</t>
  </si>
  <si>
    <t>Depreciation</t>
  </si>
  <si>
    <t>Repairs and Maintenance</t>
  </si>
  <si>
    <t>Vehicle Expense</t>
  </si>
  <si>
    <t>Accounting and Legal Fees</t>
  </si>
  <si>
    <t>Office Supplies and Expenses</t>
  </si>
  <si>
    <t>Advertising</t>
  </si>
  <si>
    <t>Travel and Entertainment</t>
  </si>
  <si>
    <t>Other Miscellaneous</t>
  </si>
  <si>
    <t>Operating Income</t>
  </si>
  <si>
    <t>Interest Expense</t>
  </si>
  <si>
    <t>Income Before Income Taxes</t>
  </si>
  <si>
    <t>Income Tax Expense</t>
  </si>
  <si>
    <t>Net Income</t>
  </si>
  <si>
    <t>Bank covenants for Sample Systems Contractor, Inc.:</t>
  </si>
  <si>
    <t>1.  Borrowings are limited to:</t>
  </si>
  <si>
    <t>Accounts receivable</t>
  </si>
  <si>
    <t>NBV of fixed assets</t>
  </si>
  <si>
    <t>2.  Company must maintain a profit of at least $1.00 annually.</t>
  </si>
  <si>
    <t>3.  Current ratio must stay above 1:1 at all times.</t>
  </si>
  <si>
    <t>4.  Company owner must personally guarantee all loan amounts.</t>
  </si>
  <si>
    <t>amount immediately.</t>
  </si>
  <si>
    <t>5.  Company must submit monthly financials by 20th of following month.</t>
  </si>
  <si>
    <t>6.  Company is required to submit annual audited financial statements.</t>
  </si>
  <si>
    <t xml:space="preserve">If any one of these covenants is violated, bank may call entire loan </t>
  </si>
  <si>
    <t>One Month</t>
  </si>
  <si>
    <t>Ended</t>
  </si>
  <si>
    <t>Budget</t>
  </si>
  <si>
    <t>Nine Months</t>
  </si>
  <si>
    <t>Variance</t>
  </si>
  <si>
    <t>$</t>
  </si>
  <si>
    <t>%</t>
  </si>
  <si>
    <t>Annual</t>
  </si>
  <si>
    <t>Prior Year</t>
  </si>
  <si>
    <t>Twelve Months</t>
  </si>
  <si>
    <t>Revenues:</t>
  </si>
  <si>
    <t>9/30/05</t>
  </si>
  <si>
    <t>For the Nine Months Ending September 30, 2007</t>
  </si>
  <si>
    <t>As of September 30,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</si>
</sst>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2" fillId="0" borderId="0" xfId="0" applyFont="1"/>
    <xf numFmtId="164" fontId="0" fillId="0" borderId="4" xfId="1" applyNumberFormat="1" applyFont="1" applyBorder="1"/>
    <xf numFmtId="0" fontId="2" fillId="0" borderId="0" xfId="0" applyFont="1" applyAlignment="1">
      <alignment horizontal="center"/>
    </xf>
    <xf numFmtId="164" fontId="0" fillId="0" borderId="0" xfId="1" applyNumberFormat="1" applyFont="1" applyBorder="1"/>
    <xf numFmtId="9" fontId="0" fillId="0" borderId="0" xfId="2" applyFont="1"/>
    <xf numFmtId="164" fontId="3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quotePrefix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0" xfId="2" applyNumberFormat="1" applyFont="1" applyBorder="1"/>
    <xf numFmtId="165" fontId="0" fillId="0" borderId="1" xfId="2" applyNumberFormat="1" applyFont="1" applyBorder="1"/>
    <xf numFmtId="165" fontId="0" fillId="0" borderId="2" xfId="2" applyNumberFormat="1" applyFont="1" applyBorder="1"/>
    <xf numFmtId="165" fontId="0" fillId="0" borderId="3" xfId="2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M23" sqref="M23"/>
    </sheetView>
  </sheetViews>
  <sheetFormatPr defaultRowHeight="12.75" x14ac:dyDescent="0.2"/>
  <cols>
    <col min="1" max="2" width="1.7109375" customWidth="1"/>
    <col min="3" max="3" width="18.7109375" customWidth="1"/>
    <col min="4" max="4" width="1.7109375" customWidth="1"/>
    <col min="5" max="5" width="10.7109375" customWidth="1"/>
    <col min="6" max="6" width="4.7109375" customWidth="1"/>
    <col min="7" max="8" width="1.7109375" customWidth="1"/>
    <col min="9" max="9" width="18.7109375" customWidth="1"/>
    <col min="10" max="10" width="1.7109375" customWidth="1"/>
    <col min="11" max="11" width="10.7109375" customWidth="1"/>
  </cols>
  <sheetData>
    <row r="1" spans="1:11" x14ac:dyDescent="0.2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5" t="s">
        <v>68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">
      <c r="E4" s="1"/>
      <c r="K4" s="1"/>
    </row>
    <row r="5" spans="1:11" x14ac:dyDescent="0.2">
      <c r="E5" s="1"/>
      <c r="K5" s="1"/>
    </row>
    <row r="6" spans="1:11" x14ac:dyDescent="0.2">
      <c r="A6" s="24" t="s">
        <v>8</v>
      </c>
      <c r="B6" s="24"/>
      <c r="C6" s="24"/>
      <c r="E6" s="1"/>
      <c r="G6" s="24" t="s">
        <v>16</v>
      </c>
      <c r="H6" s="24"/>
      <c r="I6" s="24"/>
      <c r="K6" s="1"/>
    </row>
    <row r="7" spans="1:11" x14ac:dyDescent="0.2">
      <c r="A7" t="s">
        <v>0</v>
      </c>
      <c r="E7" s="1">
        <v>10000</v>
      </c>
      <c r="G7" t="s">
        <v>9</v>
      </c>
      <c r="K7" s="1">
        <v>40000</v>
      </c>
    </row>
    <row r="8" spans="1:11" x14ac:dyDescent="0.2">
      <c r="A8" t="s">
        <v>1</v>
      </c>
      <c r="E8" s="1">
        <v>125000</v>
      </c>
      <c r="G8" t="s">
        <v>11</v>
      </c>
      <c r="K8" s="1">
        <v>100000</v>
      </c>
    </row>
    <row r="9" spans="1:11" x14ac:dyDescent="0.2">
      <c r="A9" t="s">
        <v>2</v>
      </c>
      <c r="E9" s="1">
        <v>50000</v>
      </c>
      <c r="G9" t="s">
        <v>12</v>
      </c>
      <c r="K9" s="1">
        <v>10000</v>
      </c>
    </row>
    <row r="10" spans="1:11" x14ac:dyDescent="0.2">
      <c r="A10" t="s">
        <v>10</v>
      </c>
      <c r="E10" s="2">
        <v>15000</v>
      </c>
      <c r="K10" s="2"/>
    </row>
    <row r="11" spans="1:11" x14ac:dyDescent="0.2">
      <c r="B11" t="s">
        <v>5</v>
      </c>
      <c r="E11" s="3">
        <f>SUM(E7:E10)</f>
        <v>200000</v>
      </c>
      <c r="H11" t="s">
        <v>13</v>
      </c>
      <c r="K11" s="6">
        <f>SUM(K7:K10)</f>
        <v>150000</v>
      </c>
    </row>
    <row r="12" spans="1:11" x14ac:dyDescent="0.2">
      <c r="E12" s="1"/>
      <c r="K12" s="1"/>
    </row>
    <row r="13" spans="1:11" x14ac:dyDescent="0.2">
      <c r="A13" t="s">
        <v>3</v>
      </c>
      <c r="E13" s="1">
        <v>150000</v>
      </c>
      <c r="K13" s="1"/>
    </row>
    <row r="14" spans="1:11" x14ac:dyDescent="0.2">
      <c r="A14" t="s">
        <v>4</v>
      </c>
      <c r="E14" s="2">
        <v>-50000</v>
      </c>
      <c r="K14" s="1"/>
    </row>
    <row r="15" spans="1:11" x14ac:dyDescent="0.2">
      <c r="B15" t="s">
        <v>6</v>
      </c>
      <c r="E15" s="3">
        <f>SUM(E13:E14)</f>
        <v>100000</v>
      </c>
      <c r="G15" t="s">
        <v>14</v>
      </c>
      <c r="K15" s="2">
        <v>150000</v>
      </c>
    </row>
    <row r="16" spans="1:11" x14ac:dyDescent="0.2">
      <c r="E16" s="1"/>
      <c r="K16" s="1"/>
    </row>
    <row r="17" spans="2:11" ht="13.5" thickBot="1" x14ac:dyDescent="0.25">
      <c r="B17" t="s">
        <v>7</v>
      </c>
      <c r="E17" s="4">
        <f>E11+E15</f>
        <v>300000</v>
      </c>
      <c r="H17" t="s">
        <v>15</v>
      </c>
      <c r="K17" s="4">
        <f>K11+K15</f>
        <v>300000</v>
      </c>
    </row>
    <row r="18" spans="2:11" ht="13.5" thickTop="1" x14ac:dyDescent="0.2">
      <c r="E18" s="1"/>
      <c r="K18" s="1"/>
    </row>
    <row r="19" spans="2:11" x14ac:dyDescent="0.2">
      <c r="E19" s="1"/>
      <c r="K19" s="1"/>
    </row>
    <row r="20" spans="2:11" x14ac:dyDescent="0.2">
      <c r="E20" s="1"/>
      <c r="K20" s="1"/>
    </row>
    <row r="21" spans="2:11" x14ac:dyDescent="0.2">
      <c r="E21" s="1"/>
      <c r="K21" s="1"/>
    </row>
    <row r="22" spans="2:11" x14ac:dyDescent="0.2">
      <c r="E22" s="1"/>
      <c r="K22" s="1"/>
    </row>
    <row r="23" spans="2:11" x14ac:dyDescent="0.2">
      <c r="B23" s="5" t="s">
        <v>44</v>
      </c>
      <c r="E23" s="1"/>
      <c r="K23" s="1"/>
    </row>
    <row r="24" spans="2:11" x14ac:dyDescent="0.2">
      <c r="B24" s="5"/>
      <c r="E24" s="1"/>
      <c r="K24" s="1"/>
    </row>
    <row r="25" spans="2:11" x14ac:dyDescent="0.2">
      <c r="B25" t="s">
        <v>45</v>
      </c>
      <c r="E25" s="1"/>
      <c r="K25" s="1"/>
    </row>
    <row r="26" spans="2:11" x14ac:dyDescent="0.2">
      <c r="C26" t="s">
        <v>46</v>
      </c>
      <c r="E26" s="9">
        <v>0.8</v>
      </c>
      <c r="I26" s="1">
        <v>100000</v>
      </c>
      <c r="K26" s="1"/>
    </row>
    <row r="27" spans="2:11" x14ac:dyDescent="0.2">
      <c r="C27" t="s">
        <v>2</v>
      </c>
      <c r="E27" s="9">
        <v>0.5</v>
      </c>
      <c r="I27" s="1">
        <v>25000</v>
      </c>
      <c r="K27" s="1"/>
    </row>
    <row r="28" spans="2:11" ht="15" x14ac:dyDescent="0.35">
      <c r="C28" t="s">
        <v>47</v>
      </c>
      <c r="E28" s="9">
        <v>0.5</v>
      </c>
      <c r="I28" s="10">
        <v>50000</v>
      </c>
      <c r="K28" s="1"/>
    </row>
    <row r="29" spans="2:11" x14ac:dyDescent="0.2">
      <c r="E29" s="1"/>
      <c r="I29" s="11">
        <f>SUM(I26:I28)</f>
        <v>175000</v>
      </c>
      <c r="K29" s="1"/>
    </row>
    <row r="30" spans="2:11" x14ac:dyDescent="0.2">
      <c r="E30" s="1"/>
      <c r="K30" s="1"/>
    </row>
    <row r="31" spans="2:11" x14ac:dyDescent="0.2">
      <c r="B31" t="s">
        <v>48</v>
      </c>
      <c r="E31" s="1"/>
      <c r="K31" s="1"/>
    </row>
    <row r="32" spans="2:11" x14ac:dyDescent="0.2">
      <c r="E32" s="1"/>
      <c r="K32" s="1"/>
    </row>
    <row r="33" spans="2:11" x14ac:dyDescent="0.2">
      <c r="B33" t="s">
        <v>49</v>
      </c>
      <c r="E33" s="1"/>
      <c r="K33" s="1"/>
    </row>
    <row r="34" spans="2:11" x14ac:dyDescent="0.2">
      <c r="E34" s="1"/>
      <c r="K34" s="1"/>
    </row>
    <row r="35" spans="2:11" x14ac:dyDescent="0.2">
      <c r="B35" t="s">
        <v>50</v>
      </c>
      <c r="E35" s="1"/>
      <c r="K35" s="1"/>
    </row>
    <row r="36" spans="2:11" x14ac:dyDescent="0.2">
      <c r="E36" s="1"/>
      <c r="K36" s="1"/>
    </row>
    <row r="37" spans="2:11" x14ac:dyDescent="0.2">
      <c r="B37" t="s">
        <v>52</v>
      </c>
    </row>
    <row r="39" spans="2:11" x14ac:dyDescent="0.2">
      <c r="B39" t="s">
        <v>53</v>
      </c>
    </row>
    <row r="41" spans="2:11" x14ac:dyDescent="0.2">
      <c r="B41" t="s">
        <v>54</v>
      </c>
    </row>
    <row r="42" spans="2:11" x14ac:dyDescent="0.2">
      <c r="C42" t="s">
        <v>51</v>
      </c>
    </row>
  </sheetData>
  <mergeCells count="5">
    <mergeCell ref="G6:I6"/>
    <mergeCell ref="A6:C6"/>
    <mergeCell ref="A1:K1"/>
    <mergeCell ref="A2:K2"/>
    <mergeCell ref="A3:K3"/>
  </mergeCells>
  <phoneticPr fontId="0" type="noConversion"/>
  <pageMargins left="1" right="0.75" top="1" bottom="1" header="0.5" footer="0.5"/>
  <pageSetup scale="11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workbookViewId="0">
      <selection activeCell="A3" sqref="A3:G3"/>
    </sheetView>
  </sheetViews>
  <sheetFormatPr defaultRowHeight="12.75" x14ac:dyDescent="0.2"/>
  <cols>
    <col min="1" max="2" width="1.7109375" customWidth="1"/>
    <col min="3" max="3" width="25.7109375" customWidth="1"/>
    <col min="4" max="4" width="1.7109375" customWidth="1"/>
    <col min="5" max="5" width="10.7109375" customWidth="1"/>
    <col min="6" max="6" width="1.7109375" customWidth="1"/>
    <col min="7" max="7" width="10.7109375" customWidth="1"/>
    <col min="8" max="8" width="1.7109375" customWidth="1"/>
    <col min="9" max="9" width="10.7109375" customWidth="1"/>
    <col min="10" max="10" width="1.7109375" customWidth="1"/>
    <col min="11" max="11" width="10.7109375" customWidth="1"/>
    <col min="12" max="12" width="1.7109375" customWidth="1"/>
    <col min="13" max="13" width="10.7109375" customWidth="1"/>
    <col min="14" max="14" width="1.7109375" customWidth="1"/>
    <col min="15" max="15" width="6.7109375" customWidth="1"/>
    <col min="16" max="16" width="1.7109375" customWidth="1"/>
    <col min="17" max="17" width="10.7109375" customWidth="1"/>
    <col min="18" max="18" width="1.7109375" customWidth="1"/>
    <col min="19" max="19" width="10.7109375" customWidth="1"/>
    <col min="20" max="20" width="1.7109375" customWidth="1"/>
    <col min="21" max="21" width="10.7109375" customWidth="1"/>
    <col min="22" max="22" width="1.7109375" customWidth="1"/>
  </cols>
  <sheetData>
    <row r="1" spans="1:22" x14ac:dyDescent="0.2">
      <c r="A1" s="25" t="s">
        <v>17</v>
      </c>
      <c r="B1" s="25"/>
      <c r="C1" s="25"/>
      <c r="D1" s="25"/>
      <c r="E1" s="25"/>
      <c r="F1" s="25"/>
      <c r="G1" s="2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2">
      <c r="A2" s="25" t="s">
        <v>19</v>
      </c>
      <c r="B2" s="25"/>
      <c r="C2" s="25"/>
      <c r="D2" s="25"/>
      <c r="E2" s="25"/>
      <c r="F2" s="25"/>
      <c r="G2" s="2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">
      <c r="A3" s="25" t="s">
        <v>67</v>
      </c>
      <c r="B3" s="25"/>
      <c r="C3" s="25"/>
      <c r="D3" s="25"/>
      <c r="E3" s="25"/>
      <c r="F3" s="25"/>
      <c r="G3" s="2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x14ac:dyDescent="0.2">
      <c r="E5" s="12" t="s">
        <v>55</v>
      </c>
      <c r="F5" s="12"/>
      <c r="G5" s="12" t="s">
        <v>55</v>
      </c>
      <c r="H5" s="12"/>
      <c r="I5" s="12" t="s">
        <v>58</v>
      </c>
      <c r="J5" s="12"/>
      <c r="K5" s="12" t="s">
        <v>58</v>
      </c>
      <c r="Q5" s="12"/>
      <c r="R5" s="12"/>
      <c r="S5" s="12" t="s">
        <v>58</v>
      </c>
      <c r="T5" s="12"/>
      <c r="U5" s="12" t="s">
        <v>64</v>
      </c>
    </row>
    <row r="6" spans="1:22" x14ac:dyDescent="0.2">
      <c r="E6" s="12" t="s">
        <v>56</v>
      </c>
      <c r="F6" s="12"/>
      <c r="G6" s="12" t="s">
        <v>56</v>
      </c>
      <c r="H6" s="12"/>
      <c r="I6" s="12" t="s">
        <v>56</v>
      </c>
      <c r="J6" s="12"/>
      <c r="K6" s="12" t="s">
        <v>56</v>
      </c>
      <c r="M6" s="26" t="s">
        <v>59</v>
      </c>
      <c r="N6" s="26"/>
      <c r="O6" s="26"/>
      <c r="Q6" s="12" t="s">
        <v>62</v>
      </c>
      <c r="R6" s="12"/>
      <c r="S6" s="12" t="s">
        <v>56</v>
      </c>
      <c r="T6" s="12"/>
      <c r="U6" s="12" t="s">
        <v>56</v>
      </c>
    </row>
    <row r="7" spans="1:22" x14ac:dyDescent="0.2">
      <c r="E7" s="13" t="s">
        <v>66</v>
      </c>
      <c r="F7" s="12"/>
      <c r="G7" s="14" t="s">
        <v>57</v>
      </c>
      <c r="H7" s="12"/>
      <c r="I7" s="13" t="s">
        <v>66</v>
      </c>
      <c r="J7" s="12"/>
      <c r="K7" s="14" t="s">
        <v>57</v>
      </c>
      <c r="M7" s="14" t="s">
        <v>60</v>
      </c>
      <c r="O7" s="14" t="s">
        <v>61</v>
      </c>
      <c r="Q7" s="14" t="s">
        <v>57</v>
      </c>
      <c r="R7" s="12"/>
      <c r="S7" s="14" t="s">
        <v>63</v>
      </c>
      <c r="T7" s="12"/>
      <c r="U7" s="14" t="s">
        <v>63</v>
      </c>
    </row>
    <row r="8" spans="1:22" x14ac:dyDescent="0.2">
      <c r="A8" s="5" t="s">
        <v>65</v>
      </c>
      <c r="E8" s="15"/>
      <c r="F8" s="16"/>
      <c r="G8" s="17"/>
      <c r="H8" s="16"/>
      <c r="I8" s="15"/>
      <c r="J8" s="16"/>
      <c r="K8" s="17"/>
      <c r="L8" s="1"/>
      <c r="M8" s="8"/>
      <c r="N8" s="1"/>
      <c r="O8" s="8"/>
      <c r="P8" s="1"/>
      <c r="Q8" s="18"/>
      <c r="R8" s="16"/>
      <c r="S8" s="17"/>
      <c r="T8" s="16"/>
      <c r="U8" s="17"/>
    </row>
    <row r="9" spans="1:22" x14ac:dyDescent="0.2">
      <c r="B9" t="s">
        <v>21</v>
      </c>
      <c r="E9" s="17">
        <v>50000</v>
      </c>
      <c r="F9" s="16"/>
      <c r="G9" s="17">
        <f>Q9/12</f>
        <v>49166.666666666664</v>
      </c>
      <c r="H9" s="16"/>
      <c r="I9" s="17">
        <v>430000</v>
      </c>
      <c r="J9" s="16"/>
      <c r="K9" s="17">
        <f>Q9*0.75</f>
        <v>442500</v>
      </c>
      <c r="L9" s="1"/>
      <c r="M9" s="8">
        <f>I9-K9</f>
        <v>-12500</v>
      </c>
      <c r="N9" s="1"/>
      <c r="O9" s="20">
        <f>M9/K9</f>
        <v>-2.8248587570621469E-2</v>
      </c>
      <c r="P9" s="1"/>
      <c r="Q9" s="17">
        <v>590000</v>
      </c>
      <c r="R9" s="16"/>
      <c r="S9" s="17">
        <v>425000</v>
      </c>
      <c r="T9" s="16"/>
      <c r="U9" s="17">
        <v>550000</v>
      </c>
    </row>
    <row r="10" spans="1:22" x14ac:dyDescent="0.2">
      <c r="B10" t="s">
        <v>22</v>
      </c>
      <c r="E10" s="17">
        <v>26000</v>
      </c>
      <c r="F10" s="16"/>
      <c r="G10" s="17">
        <f>Q10/12</f>
        <v>29166.666666666668</v>
      </c>
      <c r="H10" s="16"/>
      <c r="I10" s="17">
        <v>255000</v>
      </c>
      <c r="J10" s="16"/>
      <c r="K10" s="17">
        <f>Q10*0.75</f>
        <v>262500</v>
      </c>
      <c r="L10" s="1"/>
      <c r="M10" s="8">
        <f>I10-K10</f>
        <v>-7500</v>
      </c>
      <c r="N10" s="1"/>
      <c r="O10" s="20">
        <f>M10/K10</f>
        <v>-2.8571428571428571E-2</v>
      </c>
      <c r="P10" s="1"/>
      <c r="Q10" s="17">
        <v>350000</v>
      </c>
      <c r="R10" s="16"/>
      <c r="S10" s="17">
        <v>240000</v>
      </c>
      <c r="T10" s="16"/>
      <c r="U10" s="17">
        <v>320000</v>
      </c>
    </row>
    <row r="11" spans="1:22" x14ac:dyDescent="0.2">
      <c r="B11" t="s">
        <v>23</v>
      </c>
      <c r="E11" s="19">
        <v>8000</v>
      </c>
      <c r="F11" s="16"/>
      <c r="G11" s="19">
        <f>Q11/12</f>
        <v>5000</v>
      </c>
      <c r="H11" s="16"/>
      <c r="I11" s="19">
        <v>48000</v>
      </c>
      <c r="J11" s="16"/>
      <c r="K11" s="19">
        <f>Q11*0.75</f>
        <v>45000</v>
      </c>
      <c r="L11" s="1"/>
      <c r="M11" s="2">
        <f>I11-K11</f>
        <v>3000</v>
      </c>
      <c r="N11" s="1"/>
      <c r="O11" s="21">
        <f>M11/K11</f>
        <v>6.6666666666666666E-2</v>
      </c>
      <c r="P11" s="1"/>
      <c r="Q11" s="19">
        <v>60000</v>
      </c>
      <c r="R11" s="16"/>
      <c r="S11" s="19">
        <v>40000</v>
      </c>
      <c r="T11" s="16"/>
      <c r="U11" s="19">
        <v>50000</v>
      </c>
    </row>
    <row r="12" spans="1:22" x14ac:dyDescent="0.2">
      <c r="E12" s="2">
        <f>SUM(E9:E11)</f>
        <v>84000</v>
      </c>
      <c r="F12" s="1"/>
      <c r="G12" s="2">
        <f>SUM(G9:G11)</f>
        <v>83333.333333333328</v>
      </c>
      <c r="H12" s="1"/>
      <c r="I12" s="2">
        <f>SUM(I9:I11)</f>
        <v>733000</v>
      </c>
      <c r="J12" s="1"/>
      <c r="K12" s="2">
        <f>SUM(K9:K11)</f>
        <v>750000</v>
      </c>
      <c r="L12" s="1"/>
      <c r="M12" s="2">
        <f>I12-K12</f>
        <v>-17000</v>
      </c>
      <c r="N12" s="1"/>
      <c r="O12" s="22">
        <f>M12/K12</f>
        <v>-2.2666666666666668E-2</v>
      </c>
      <c r="P12" s="1"/>
      <c r="Q12" s="2">
        <f>SUM(Q9:Q11)</f>
        <v>1000000</v>
      </c>
      <c r="R12" s="1"/>
      <c r="S12" s="2">
        <f>SUM(S9:S11)</f>
        <v>705000</v>
      </c>
      <c r="T12" s="1"/>
      <c r="U12" s="2">
        <f>SUM(U9:U11)</f>
        <v>920000</v>
      </c>
    </row>
    <row r="13" spans="1:22" x14ac:dyDescent="0.2">
      <c r="E13" s="8"/>
      <c r="F13" s="1"/>
      <c r="G13" s="8"/>
      <c r="H13" s="1"/>
      <c r="I13" s="8"/>
      <c r="J13" s="1"/>
      <c r="K13" s="8"/>
      <c r="L13" s="1"/>
      <c r="M13" s="1"/>
      <c r="N13" s="1"/>
      <c r="O13" s="1"/>
      <c r="P13" s="1"/>
      <c r="Q13" s="8"/>
      <c r="R13" s="1"/>
      <c r="S13" s="8"/>
      <c r="T13" s="1"/>
      <c r="U13" s="8"/>
    </row>
    <row r="14" spans="1:22" x14ac:dyDescent="0.2">
      <c r="A14" s="5" t="s">
        <v>20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x14ac:dyDescent="0.2">
      <c r="B15" t="s">
        <v>21</v>
      </c>
      <c r="E15" s="1">
        <v>37000</v>
      </c>
      <c r="F15" s="1"/>
      <c r="G15" s="17">
        <f>Q15/12</f>
        <v>35416.666666666664</v>
      </c>
      <c r="H15" s="1"/>
      <c r="I15" s="1">
        <v>320000</v>
      </c>
      <c r="J15" s="1"/>
      <c r="K15" s="17">
        <f>Q15*0.75</f>
        <v>318750</v>
      </c>
      <c r="L15" s="1"/>
      <c r="M15" s="8">
        <f>K15-I15</f>
        <v>-1250</v>
      </c>
      <c r="N15" s="1"/>
      <c r="O15" s="20">
        <f>M15/K15</f>
        <v>-3.9215686274509803E-3</v>
      </c>
      <c r="P15" s="1"/>
      <c r="Q15" s="1">
        <v>425000</v>
      </c>
      <c r="R15" s="1"/>
      <c r="S15" s="1">
        <v>300000</v>
      </c>
      <c r="T15" s="1"/>
      <c r="U15" s="1">
        <v>405000</v>
      </c>
    </row>
    <row r="16" spans="1:22" x14ac:dyDescent="0.2">
      <c r="B16" t="s">
        <v>22</v>
      </c>
      <c r="E16" s="8">
        <v>10000</v>
      </c>
      <c r="F16" s="1"/>
      <c r="G16" s="17">
        <f>Q16/12</f>
        <v>10416.666666666666</v>
      </c>
      <c r="H16" s="1"/>
      <c r="I16" s="8">
        <v>93000</v>
      </c>
      <c r="J16" s="1"/>
      <c r="K16" s="17">
        <f>Q16*0.75</f>
        <v>93750</v>
      </c>
      <c r="L16" s="1"/>
      <c r="M16" s="8">
        <f>K16-I16</f>
        <v>750</v>
      </c>
      <c r="N16" s="1"/>
      <c r="O16" s="20">
        <f t="shared" ref="O16:O46" si="0">M16/K16</f>
        <v>8.0000000000000002E-3</v>
      </c>
      <c r="P16" s="1"/>
      <c r="Q16" s="8">
        <v>125000</v>
      </c>
      <c r="R16" s="1"/>
      <c r="S16" s="8">
        <v>92000</v>
      </c>
      <c r="T16" s="1"/>
      <c r="U16" s="8">
        <v>115000</v>
      </c>
    </row>
    <row r="17" spans="1:21" x14ac:dyDescent="0.2">
      <c r="B17" t="s">
        <v>23</v>
      </c>
      <c r="E17" s="2">
        <v>6000</v>
      </c>
      <c r="F17" s="1"/>
      <c r="G17" s="19">
        <f>Q17/12</f>
        <v>4166.666666666667</v>
      </c>
      <c r="H17" s="1"/>
      <c r="I17" s="2">
        <v>40000</v>
      </c>
      <c r="J17" s="1"/>
      <c r="K17" s="19">
        <f>Q17*0.75</f>
        <v>37500</v>
      </c>
      <c r="L17" s="1"/>
      <c r="M17" s="2">
        <f>K17-I17</f>
        <v>-2500</v>
      </c>
      <c r="N17" s="1"/>
      <c r="O17" s="21">
        <f t="shared" si="0"/>
        <v>-6.6666666666666666E-2</v>
      </c>
      <c r="P17" s="1"/>
      <c r="Q17" s="2">
        <v>50000</v>
      </c>
      <c r="R17" s="1"/>
      <c r="S17" s="2">
        <v>38000</v>
      </c>
      <c r="T17" s="1"/>
      <c r="U17" s="2">
        <v>45000</v>
      </c>
    </row>
    <row r="18" spans="1:21" x14ac:dyDescent="0.2">
      <c r="E18" s="2">
        <f>SUM(E15:E17)</f>
        <v>53000</v>
      </c>
      <c r="F18" s="1"/>
      <c r="G18" s="2">
        <f>SUM(G15:G17)</f>
        <v>49999.999999999993</v>
      </c>
      <c r="H18" s="1"/>
      <c r="I18" s="2">
        <f>SUM(I15:I17)</f>
        <v>453000</v>
      </c>
      <c r="J18" s="1"/>
      <c r="K18" s="2">
        <f>SUM(K15:K17)</f>
        <v>450000</v>
      </c>
      <c r="L18" s="1"/>
      <c r="M18" s="3">
        <f>K18-I18</f>
        <v>-3000</v>
      </c>
      <c r="N18" s="1"/>
      <c r="O18" s="22">
        <f t="shared" si="0"/>
        <v>-6.6666666666666671E-3</v>
      </c>
      <c r="P18" s="1"/>
      <c r="Q18" s="2">
        <f>SUM(Q15:Q17)</f>
        <v>600000</v>
      </c>
      <c r="R18" s="1"/>
      <c r="S18" s="2">
        <f>SUM(S15:S17)</f>
        <v>430000</v>
      </c>
      <c r="T18" s="1"/>
      <c r="U18" s="2">
        <f>SUM(U15:U17)</f>
        <v>565000</v>
      </c>
    </row>
    <row r="19" spans="1:21" x14ac:dyDescent="0.2">
      <c r="E19" s="1"/>
      <c r="F19" s="1"/>
      <c r="G19" s="1"/>
      <c r="H19" s="1"/>
      <c r="I19" s="1"/>
      <c r="J19" s="1"/>
      <c r="K19" s="1"/>
      <c r="L19" s="1"/>
      <c r="M19" s="1"/>
      <c r="N19" s="1"/>
      <c r="O19" s="20"/>
      <c r="P19" s="1"/>
      <c r="Q19" s="1"/>
      <c r="R19" s="1"/>
      <c r="S19" s="1"/>
      <c r="T19" s="1"/>
      <c r="U19" s="1"/>
    </row>
    <row r="20" spans="1:21" x14ac:dyDescent="0.2">
      <c r="C20" s="5" t="s">
        <v>24</v>
      </c>
      <c r="E20" s="1">
        <f>E12-E18</f>
        <v>31000</v>
      </c>
      <c r="F20" s="1"/>
      <c r="G20" s="1">
        <f>G12-G18</f>
        <v>33333.333333333336</v>
      </c>
      <c r="H20" s="1"/>
      <c r="I20" s="1">
        <f>I12-I18</f>
        <v>280000</v>
      </c>
      <c r="J20" s="1"/>
      <c r="K20" s="1">
        <f>K12-K18</f>
        <v>300000</v>
      </c>
      <c r="L20" s="1"/>
      <c r="M20" s="8">
        <f>I20-K20</f>
        <v>-20000</v>
      </c>
      <c r="N20" s="1"/>
      <c r="O20" s="20">
        <f t="shared" si="0"/>
        <v>-6.6666666666666666E-2</v>
      </c>
      <c r="P20" s="1"/>
      <c r="Q20" s="1">
        <f>Q12-Q18</f>
        <v>400000</v>
      </c>
      <c r="R20" s="1"/>
      <c r="S20" s="1">
        <f>S12-S18</f>
        <v>275000</v>
      </c>
      <c r="T20" s="1"/>
      <c r="U20" s="1">
        <f>U12-U18</f>
        <v>355000</v>
      </c>
    </row>
    <row r="21" spans="1:21" x14ac:dyDescent="0.2">
      <c r="E21" s="1"/>
      <c r="F21" s="1"/>
      <c r="G21" s="1"/>
      <c r="H21" s="1"/>
      <c r="I21" s="1"/>
      <c r="J21" s="1"/>
      <c r="K21" s="1"/>
      <c r="L21" s="1"/>
      <c r="M21" s="1"/>
      <c r="N21" s="1"/>
      <c r="O21" s="20"/>
      <c r="P21" s="1"/>
      <c r="Q21" s="1"/>
      <c r="R21" s="1"/>
      <c r="S21" s="1"/>
      <c r="T21" s="1"/>
      <c r="U21" s="1"/>
    </row>
    <row r="22" spans="1:21" x14ac:dyDescent="0.2">
      <c r="A22" s="5" t="s">
        <v>25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20"/>
      <c r="P22" s="1"/>
      <c r="Q22" s="1"/>
      <c r="R22" s="1"/>
      <c r="S22" s="1"/>
      <c r="T22" s="1"/>
      <c r="U22" s="1"/>
    </row>
    <row r="23" spans="1:21" x14ac:dyDescent="0.2">
      <c r="B23" t="s">
        <v>26</v>
      </c>
      <c r="E23" s="1">
        <v>10500</v>
      </c>
      <c r="F23" s="1"/>
      <c r="G23" s="17">
        <f t="shared" ref="G23:G35" si="1">Q23/12</f>
        <v>10000</v>
      </c>
      <c r="H23" s="1"/>
      <c r="I23" s="1">
        <v>92000</v>
      </c>
      <c r="J23" s="1"/>
      <c r="K23" s="17">
        <f t="shared" ref="K23:K35" si="2">Q23*0.75</f>
        <v>90000</v>
      </c>
      <c r="L23" s="1"/>
      <c r="M23" s="8">
        <f t="shared" ref="M23:M44" si="3">K23-I23</f>
        <v>-2000</v>
      </c>
      <c r="N23" s="1"/>
      <c r="O23" s="20">
        <f t="shared" si="0"/>
        <v>-2.2222222222222223E-2</v>
      </c>
      <c r="P23" s="1"/>
      <c r="Q23" s="1">
        <v>120000</v>
      </c>
      <c r="R23" s="1"/>
      <c r="S23" s="1">
        <v>85000</v>
      </c>
      <c r="T23" s="1"/>
      <c r="U23" s="1">
        <v>105000</v>
      </c>
    </row>
    <row r="24" spans="1:21" x14ac:dyDescent="0.2">
      <c r="B24" t="s">
        <v>27</v>
      </c>
      <c r="E24" s="8">
        <v>2750</v>
      </c>
      <c r="F24" s="1"/>
      <c r="G24" s="17">
        <f t="shared" si="1"/>
        <v>2500</v>
      </c>
      <c r="H24" s="1"/>
      <c r="I24" s="8">
        <v>22000</v>
      </c>
      <c r="J24" s="1"/>
      <c r="K24" s="17">
        <f t="shared" si="2"/>
        <v>22500</v>
      </c>
      <c r="L24" s="1"/>
      <c r="M24" s="8">
        <f t="shared" si="3"/>
        <v>500</v>
      </c>
      <c r="N24" s="1"/>
      <c r="O24" s="20">
        <f t="shared" si="0"/>
        <v>2.2222222222222223E-2</v>
      </c>
      <c r="P24" s="1"/>
      <c r="Q24" s="8">
        <v>30000</v>
      </c>
      <c r="R24" s="1"/>
      <c r="S24" s="8">
        <v>20000</v>
      </c>
      <c r="T24" s="1"/>
      <c r="U24" s="8">
        <v>28000</v>
      </c>
    </row>
    <row r="25" spans="1:21" x14ac:dyDescent="0.2">
      <c r="B25" t="s">
        <v>28</v>
      </c>
      <c r="E25" s="1">
        <v>1500</v>
      </c>
      <c r="F25" s="1"/>
      <c r="G25" s="17">
        <f t="shared" si="1"/>
        <v>1250</v>
      </c>
      <c r="H25" s="1"/>
      <c r="I25" s="1">
        <v>15000</v>
      </c>
      <c r="J25" s="1"/>
      <c r="K25" s="17">
        <f t="shared" si="2"/>
        <v>11250</v>
      </c>
      <c r="L25" s="1"/>
      <c r="M25" s="8">
        <f t="shared" si="3"/>
        <v>-3750</v>
      </c>
      <c r="N25" s="1"/>
      <c r="O25" s="20">
        <f t="shared" si="0"/>
        <v>-0.33333333333333331</v>
      </c>
      <c r="P25" s="1"/>
      <c r="Q25" s="1">
        <v>15000</v>
      </c>
      <c r="R25" s="1"/>
      <c r="S25" s="1">
        <v>11000</v>
      </c>
      <c r="T25" s="1"/>
      <c r="U25" s="1">
        <v>14000</v>
      </c>
    </row>
    <row r="26" spans="1:21" x14ac:dyDescent="0.2">
      <c r="B26" t="s">
        <v>29</v>
      </c>
      <c r="E26" s="1">
        <v>1250</v>
      </c>
      <c r="F26" s="1"/>
      <c r="G26" s="17">
        <f t="shared" si="1"/>
        <v>1250</v>
      </c>
      <c r="H26" s="1"/>
      <c r="I26" s="1">
        <v>11250</v>
      </c>
      <c r="J26" s="1"/>
      <c r="K26" s="17">
        <f t="shared" si="2"/>
        <v>11250</v>
      </c>
      <c r="L26" s="1"/>
      <c r="M26" s="8">
        <f t="shared" si="3"/>
        <v>0</v>
      </c>
      <c r="N26" s="1"/>
      <c r="O26" s="20">
        <f t="shared" si="0"/>
        <v>0</v>
      </c>
      <c r="P26" s="1"/>
      <c r="Q26" s="1">
        <v>15000</v>
      </c>
      <c r="R26" s="1"/>
      <c r="S26" s="1">
        <v>10000</v>
      </c>
      <c r="T26" s="1"/>
      <c r="U26" s="1">
        <v>12000</v>
      </c>
    </row>
    <row r="27" spans="1:21" x14ac:dyDescent="0.2">
      <c r="B27" t="s">
        <v>30</v>
      </c>
      <c r="E27" s="1">
        <v>1000</v>
      </c>
      <c r="F27" s="1"/>
      <c r="G27" s="17">
        <f t="shared" si="1"/>
        <v>833.33333333333337</v>
      </c>
      <c r="H27" s="1"/>
      <c r="I27" s="1">
        <v>8000</v>
      </c>
      <c r="J27" s="1"/>
      <c r="K27" s="17">
        <f t="shared" si="2"/>
        <v>7500</v>
      </c>
      <c r="L27" s="1"/>
      <c r="M27" s="8">
        <f t="shared" si="3"/>
        <v>-500</v>
      </c>
      <c r="N27" s="1"/>
      <c r="O27" s="20">
        <f t="shared" si="0"/>
        <v>-6.6666666666666666E-2</v>
      </c>
      <c r="P27" s="1"/>
      <c r="Q27" s="1">
        <v>10000</v>
      </c>
      <c r="R27" s="1"/>
      <c r="S27" s="1">
        <v>7000</v>
      </c>
      <c r="T27" s="1"/>
      <c r="U27" s="1">
        <v>9000</v>
      </c>
    </row>
    <row r="28" spans="1:21" x14ac:dyDescent="0.2">
      <c r="B28" t="s">
        <v>31</v>
      </c>
      <c r="E28" s="1">
        <v>2400</v>
      </c>
      <c r="F28" s="1"/>
      <c r="G28" s="17">
        <f t="shared" si="1"/>
        <v>2500</v>
      </c>
      <c r="H28" s="1"/>
      <c r="I28" s="1">
        <v>22000</v>
      </c>
      <c r="J28" s="1"/>
      <c r="K28" s="17">
        <f t="shared" si="2"/>
        <v>22500</v>
      </c>
      <c r="L28" s="1"/>
      <c r="M28" s="8">
        <f t="shared" si="3"/>
        <v>500</v>
      </c>
      <c r="N28" s="1"/>
      <c r="O28" s="20">
        <f t="shared" si="0"/>
        <v>2.2222222222222223E-2</v>
      </c>
      <c r="P28" s="1"/>
      <c r="Q28" s="1">
        <v>30000</v>
      </c>
      <c r="R28" s="1"/>
      <c r="S28" s="1">
        <v>20000</v>
      </c>
      <c r="T28" s="1"/>
      <c r="U28" s="1">
        <v>25000</v>
      </c>
    </row>
    <row r="29" spans="1:21" x14ac:dyDescent="0.2">
      <c r="B29" t="s">
        <v>32</v>
      </c>
      <c r="E29" s="1">
        <v>600</v>
      </c>
      <c r="F29" s="1"/>
      <c r="G29" s="17">
        <f t="shared" si="1"/>
        <v>416.66666666666669</v>
      </c>
      <c r="H29" s="1"/>
      <c r="I29" s="1">
        <v>4500</v>
      </c>
      <c r="J29" s="1"/>
      <c r="K29" s="17">
        <f t="shared" si="2"/>
        <v>3750</v>
      </c>
      <c r="L29" s="1"/>
      <c r="M29" s="8">
        <f t="shared" si="3"/>
        <v>-750</v>
      </c>
      <c r="N29" s="1"/>
      <c r="O29" s="20">
        <f t="shared" si="0"/>
        <v>-0.2</v>
      </c>
      <c r="P29" s="1"/>
      <c r="Q29" s="1">
        <v>5000</v>
      </c>
      <c r="R29" s="1"/>
      <c r="S29" s="1">
        <v>3500</v>
      </c>
      <c r="T29" s="1"/>
      <c r="U29" s="1">
        <v>6000</v>
      </c>
    </row>
    <row r="30" spans="1:21" x14ac:dyDescent="0.2">
      <c r="B30" t="s">
        <v>33</v>
      </c>
      <c r="E30" s="1">
        <v>900</v>
      </c>
      <c r="F30" s="1"/>
      <c r="G30" s="17">
        <f t="shared" si="1"/>
        <v>833.33333333333337</v>
      </c>
      <c r="H30" s="1"/>
      <c r="I30" s="1">
        <v>8000</v>
      </c>
      <c r="J30" s="1"/>
      <c r="K30" s="17">
        <f t="shared" si="2"/>
        <v>7500</v>
      </c>
      <c r="L30" s="1"/>
      <c r="M30" s="8">
        <f t="shared" si="3"/>
        <v>-500</v>
      </c>
      <c r="N30" s="1"/>
      <c r="O30" s="20">
        <f t="shared" si="0"/>
        <v>-6.6666666666666666E-2</v>
      </c>
      <c r="P30" s="1"/>
      <c r="Q30" s="1">
        <v>10000</v>
      </c>
      <c r="R30" s="1"/>
      <c r="S30" s="1">
        <v>7500</v>
      </c>
      <c r="T30" s="1"/>
      <c r="U30" s="1">
        <v>9000</v>
      </c>
    </row>
    <row r="31" spans="1:21" x14ac:dyDescent="0.2">
      <c r="B31" t="s">
        <v>34</v>
      </c>
      <c r="E31" s="1">
        <v>400</v>
      </c>
      <c r="F31" s="1"/>
      <c r="G31" s="17">
        <f t="shared" si="1"/>
        <v>416.66666666666669</v>
      </c>
      <c r="H31" s="1"/>
      <c r="I31" s="1">
        <v>3000</v>
      </c>
      <c r="J31" s="1"/>
      <c r="K31" s="17">
        <f t="shared" si="2"/>
        <v>3750</v>
      </c>
      <c r="L31" s="1"/>
      <c r="M31" s="8">
        <f t="shared" si="3"/>
        <v>750</v>
      </c>
      <c r="N31" s="1"/>
      <c r="O31" s="20">
        <f t="shared" si="0"/>
        <v>0.2</v>
      </c>
      <c r="P31" s="1"/>
      <c r="Q31" s="1">
        <v>5000</v>
      </c>
      <c r="R31" s="1"/>
      <c r="S31" s="1">
        <v>4000</v>
      </c>
      <c r="T31" s="1"/>
      <c r="U31" s="1">
        <v>6000</v>
      </c>
    </row>
    <row r="32" spans="1:21" x14ac:dyDescent="0.2">
      <c r="B32" t="s">
        <v>35</v>
      </c>
      <c r="E32" s="1">
        <v>1000</v>
      </c>
      <c r="F32" s="1"/>
      <c r="G32" s="17">
        <f t="shared" si="1"/>
        <v>833.33333333333337</v>
      </c>
      <c r="H32" s="1"/>
      <c r="I32" s="1">
        <v>8000</v>
      </c>
      <c r="J32" s="1"/>
      <c r="K32" s="17">
        <f t="shared" si="2"/>
        <v>7500</v>
      </c>
      <c r="L32" s="1"/>
      <c r="M32" s="8">
        <f t="shared" si="3"/>
        <v>-500</v>
      </c>
      <c r="N32" s="1"/>
      <c r="O32" s="20">
        <f t="shared" si="0"/>
        <v>-6.6666666666666666E-2</v>
      </c>
      <c r="P32" s="1"/>
      <c r="Q32" s="1">
        <v>10000</v>
      </c>
      <c r="R32" s="1"/>
      <c r="S32" s="1">
        <v>7000</v>
      </c>
      <c r="T32" s="1"/>
      <c r="U32" s="1">
        <v>9000</v>
      </c>
    </row>
    <row r="33" spans="2:21" x14ac:dyDescent="0.2">
      <c r="B33" t="s">
        <v>36</v>
      </c>
      <c r="E33" s="1">
        <v>500</v>
      </c>
      <c r="F33" s="1"/>
      <c r="G33" s="17">
        <f t="shared" si="1"/>
        <v>833.33333333333337</v>
      </c>
      <c r="H33" s="1"/>
      <c r="I33" s="1">
        <v>6000</v>
      </c>
      <c r="J33" s="1"/>
      <c r="K33" s="17">
        <f t="shared" si="2"/>
        <v>7500</v>
      </c>
      <c r="L33" s="1"/>
      <c r="M33" s="8">
        <f t="shared" si="3"/>
        <v>1500</v>
      </c>
      <c r="N33" s="1"/>
      <c r="O33" s="20">
        <f t="shared" si="0"/>
        <v>0.2</v>
      </c>
      <c r="P33" s="1"/>
      <c r="Q33" s="1">
        <v>10000</v>
      </c>
      <c r="R33" s="1"/>
      <c r="S33" s="1">
        <v>7000</v>
      </c>
      <c r="T33" s="1"/>
      <c r="U33" s="1">
        <v>8000</v>
      </c>
    </row>
    <row r="34" spans="2:21" x14ac:dyDescent="0.2">
      <c r="B34" t="s">
        <v>37</v>
      </c>
      <c r="E34" s="1">
        <v>1200</v>
      </c>
      <c r="F34" s="1"/>
      <c r="G34" s="17">
        <f t="shared" si="1"/>
        <v>1250</v>
      </c>
      <c r="H34" s="1"/>
      <c r="I34" s="1">
        <v>11000</v>
      </c>
      <c r="J34" s="1"/>
      <c r="K34" s="17">
        <f t="shared" si="2"/>
        <v>11250</v>
      </c>
      <c r="L34" s="1"/>
      <c r="M34" s="8">
        <f t="shared" si="3"/>
        <v>250</v>
      </c>
      <c r="N34" s="1"/>
      <c r="O34" s="20">
        <f t="shared" si="0"/>
        <v>2.2222222222222223E-2</v>
      </c>
      <c r="P34" s="1"/>
      <c r="Q34" s="1">
        <v>15000</v>
      </c>
      <c r="R34" s="1"/>
      <c r="S34" s="1">
        <v>12000</v>
      </c>
      <c r="T34" s="1"/>
      <c r="U34" s="1">
        <v>14000</v>
      </c>
    </row>
    <row r="35" spans="2:21" x14ac:dyDescent="0.2">
      <c r="B35" t="s">
        <v>38</v>
      </c>
      <c r="E35" s="2">
        <v>1500</v>
      </c>
      <c r="F35" s="1"/>
      <c r="G35" s="19">
        <f t="shared" si="1"/>
        <v>1250</v>
      </c>
      <c r="H35" s="1"/>
      <c r="I35" s="2">
        <v>12750</v>
      </c>
      <c r="J35" s="1"/>
      <c r="K35" s="19">
        <f t="shared" si="2"/>
        <v>11250</v>
      </c>
      <c r="L35" s="1"/>
      <c r="M35" s="2">
        <f t="shared" si="3"/>
        <v>-1500</v>
      </c>
      <c r="N35" s="1"/>
      <c r="O35" s="21">
        <f t="shared" si="0"/>
        <v>-0.13333333333333333</v>
      </c>
      <c r="P35" s="1"/>
      <c r="Q35" s="2">
        <v>15000</v>
      </c>
      <c r="R35" s="1"/>
      <c r="S35" s="2">
        <v>12000</v>
      </c>
      <c r="T35" s="1"/>
      <c r="U35" s="2">
        <v>16000</v>
      </c>
    </row>
    <row r="36" spans="2:21" x14ac:dyDescent="0.2">
      <c r="E36" s="2">
        <f>SUM(E23:E35)</f>
        <v>25500</v>
      </c>
      <c r="F36" s="1"/>
      <c r="G36" s="2">
        <f>SUM(G23:G35)</f>
        <v>24166.666666666668</v>
      </c>
      <c r="H36" s="1"/>
      <c r="I36" s="2">
        <f>SUM(I23:I35)</f>
        <v>223500</v>
      </c>
      <c r="J36" s="1"/>
      <c r="K36" s="2">
        <f>SUM(K23:K35)</f>
        <v>217500</v>
      </c>
      <c r="L36" s="1"/>
      <c r="M36" s="3">
        <f t="shared" si="3"/>
        <v>-6000</v>
      </c>
      <c r="N36" s="1"/>
      <c r="O36" s="22">
        <f t="shared" si="0"/>
        <v>-2.7586206896551724E-2</v>
      </c>
      <c r="P36" s="1"/>
      <c r="Q36" s="2">
        <f>SUM(Q23:Q35)</f>
        <v>290000</v>
      </c>
      <c r="R36" s="1"/>
      <c r="S36" s="2">
        <f>SUM(S23:S35)</f>
        <v>206000</v>
      </c>
      <c r="T36" s="1"/>
      <c r="U36" s="2">
        <f>SUM(U23:U35)</f>
        <v>261000</v>
      </c>
    </row>
    <row r="37" spans="2:21" x14ac:dyDescent="0.2">
      <c r="E37" s="1"/>
      <c r="F37" s="1"/>
      <c r="G37" s="1"/>
      <c r="H37" s="1"/>
      <c r="I37" s="1"/>
      <c r="J37" s="1"/>
      <c r="K37" s="1"/>
      <c r="L37" s="1"/>
      <c r="M37" s="8"/>
      <c r="N37" s="1"/>
      <c r="O37" s="20"/>
      <c r="P37" s="1"/>
      <c r="Q37" s="1"/>
      <c r="R37" s="1"/>
      <c r="S37" s="1"/>
      <c r="T37" s="1"/>
      <c r="U37" s="1"/>
    </row>
    <row r="38" spans="2:21" x14ac:dyDescent="0.2">
      <c r="C38" s="5" t="s">
        <v>39</v>
      </c>
      <c r="E38" s="1">
        <f>E20-E36</f>
        <v>5500</v>
      </c>
      <c r="F38" s="1"/>
      <c r="G38" s="1">
        <f>G20-G36</f>
        <v>9166.6666666666679</v>
      </c>
      <c r="H38" s="1"/>
      <c r="I38" s="1">
        <f>I20-I36</f>
        <v>56500</v>
      </c>
      <c r="J38" s="1"/>
      <c r="K38" s="1">
        <f>K20-K36</f>
        <v>82500</v>
      </c>
      <c r="L38" s="1"/>
      <c r="M38" s="8">
        <f>I38-K38</f>
        <v>-26000</v>
      </c>
      <c r="N38" s="1"/>
      <c r="O38" s="20">
        <f t="shared" si="0"/>
        <v>-0.31515151515151513</v>
      </c>
      <c r="P38" s="1"/>
      <c r="Q38" s="1">
        <f>Q20-Q36</f>
        <v>110000</v>
      </c>
      <c r="R38" s="1"/>
      <c r="S38" s="1">
        <f>S20-S36</f>
        <v>69000</v>
      </c>
      <c r="T38" s="1"/>
      <c r="U38" s="1">
        <f>U20-U36</f>
        <v>94000</v>
      </c>
    </row>
    <row r="39" spans="2:21" x14ac:dyDescent="0.2">
      <c r="E39" s="1"/>
      <c r="F39" s="1"/>
      <c r="G39" s="1"/>
      <c r="H39" s="1"/>
      <c r="I39" s="1"/>
      <c r="J39" s="1"/>
      <c r="K39" s="1"/>
      <c r="L39" s="1"/>
      <c r="M39" s="8"/>
      <c r="N39" s="1"/>
      <c r="O39" s="20"/>
      <c r="P39" s="1"/>
      <c r="Q39" s="1"/>
      <c r="R39" s="1"/>
      <c r="S39" s="1"/>
      <c r="T39" s="1"/>
      <c r="U39" s="1"/>
    </row>
    <row r="40" spans="2:21" x14ac:dyDescent="0.2">
      <c r="B40" t="s">
        <v>40</v>
      </c>
      <c r="E40" s="2">
        <v>1000</v>
      </c>
      <c r="F40" s="1"/>
      <c r="G40" s="19">
        <f>Q40/12</f>
        <v>833.33333333333337</v>
      </c>
      <c r="H40" s="1"/>
      <c r="I40" s="2">
        <v>8000</v>
      </c>
      <c r="J40" s="1"/>
      <c r="K40" s="19">
        <f>Q40*0.75</f>
        <v>7500</v>
      </c>
      <c r="L40" s="1"/>
      <c r="M40" s="2">
        <f t="shared" si="3"/>
        <v>-500</v>
      </c>
      <c r="N40" s="1"/>
      <c r="O40" s="21">
        <f t="shared" si="0"/>
        <v>-6.6666666666666666E-2</v>
      </c>
      <c r="P40" s="1"/>
      <c r="Q40" s="2">
        <v>10000</v>
      </c>
      <c r="R40" s="1"/>
      <c r="S40" s="2">
        <v>7500</v>
      </c>
      <c r="T40" s="1"/>
      <c r="U40" s="2">
        <v>11000</v>
      </c>
    </row>
    <row r="41" spans="2:21" x14ac:dyDescent="0.2">
      <c r="E41" s="1"/>
      <c r="F41" s="1"/>
      <c r="G41" s="1"/>
      <c r="H41" s="1"/>
      <c r="I41" s="1"/>
      <c r="J41" s="1"/>
      <c r="K41" s="1"/>
      <c r="L41" s="1"/>
      <c r="M41" s="8"/>
      <c r="N41" s="1"/>
      <c r="O41" s="20"/>
      <c r="P41" s="1"/>
      <c r="Q41" s="1"/>
      <c r="R41" s="1"/>
      <c r="S41" s="1"/>
      <c r="T41" s="1"/>
      <c r="U41" s="1"/>
    </row>
    <row r="42" spans="2:21" x14ac:dyDescent="0.2">
      <c r="C42" s="5" t="s">
        <v>41</v>
      </c>
      <c r="E42" s="1">
        <f>E38-E40</f>
        <v>4500</v>
      </c>
      <c r="F42" s="1"/>
      <c r="G42" s="1">
        <f>G38-G40</f>
        <v>8333.3333333333339</v>
      </c>
      <c r="H42" s="1"/>
      <c r="I42" s="1">
        <f>I38-I40</f>
        <v>48500</v>
      </c>
      <c r="J42" s="1"/>
      <c r="K42" s="1">
        <f>K38-K40</f>
        <v>75000</v>
      </c>
      <c r="L42" s="1"/>
      <c r="M42" s="8">
        <f>I42-K42</f>
        <v>-26500</v>
      </c>
      <c r="N42" s="1"/>
      <c r="O42" s="20">
        <f t="shared" si="0"/>
        <v>-0.35333333333333333</v>
      </c>
      <c r="P42" s="1"/>
      <c r="Q42" s="1">
        <f>Q38-Q40</f>
        <v>100000</v>
      </c>
      <c r="R42" s="1"/>
      <c r="S42" s="1">
        <f>S38-S40</f>
        <v>61500</v>
      </c>
      <c r="T42" s="1"/>
      <c r="U42" s="1">
        <f>U38-U40</f>
        <v>83000</v>
      </c>
    </row>
    <row r="43" spans="2:21" x14ac:dyDescent="0.2">
      <c r="E43" s="1"/>
      <c r="F43" s="1"/>
      <c r="G43" s="1"/>
      <c r="H43" s="1"/>
      <c r="I43" s="1"/>
      <c r="J43" s="1"/>
      <c r="K43" s="1"/>
      <c r="L43" s="1"/>
      <c r="M43" s="8"/>
      <c r="N43" s="1"/>
      <c r="O43" s="20"/>
      <c r="P43" s="1"/>
      <c r="Q43" s="1"/>
      <c r="R43" s="1"/>
      <c r="S43" s="1"/>
      <c r="T43" s="1"/>
      <c r="U43" s="1"/>
    </row>
    <row r="44" spans="2:21" x14ac:dyDescent="0.2">
      <c r="B44" t="s">
        <v>42</v>
      </c>
      <c r="E44" s="2">
        <f>E42*0.4</f>
        <v>1800</v>
      </c>
      <c r="F44" s="1"/>
      <c r="G44" s="2">
        <f>G42*0.4</f>
        <v>3333.3333333333339</v>
      </c>
      <c r="H44" s="1"/>
      <c r="I44" s="2">
        <f>I42*0.4</f>
        <v>19400</v>
      </c>
      <c r="J44" s="1"/>
      <c r="K44" s="2">
        <f>K42*0.4</f>
        <v>30000</v>
      </c>
      <c r="L44" s="1"/>
      <c r="M44" s="2">
        <f t="shared" si="3"/>
        <v>10600</v>
      </c>
      <c r="N44" s="1"/>
      <c r="O44" s="21">
        <f t="shared" si="0"/>
        <v>0.35333333333333333</v>
      </c>
      <c r="P44" s="1"/>
      <c r="Q44" s="2">
        <f>Q42*0.4</f>
        <v>40000</v>
      </c>
      <c r="R44" s="1"/>
      <c r="S44" s="2">
        <v>24000</v>
      </c>
      <c r="T44" s="1"/>
      <c r="U44" s="2">
        <v>32000</v>
      </c>
    </row>
    <row r="45" spans="2:21" x14ac:dyDescent="0.2">
      <c r="E45" s="1"/>
      <c r="F45" s="1"/>
      <c r="G45" s="1"/>
      <c r="H45" s="1"/>
      <c r="I45" s="1"/>
      <c r="J45" s="1"/>
      <c r="K45" s="1"/>
      <c r="L45" s="1"/>
      <c r="M45" s="8"/>
      <c r="N45" s="1"/>
      <c r="O45" s="20"/>
      <c r="P45" s="1"/>
      <c r="Q45" s="1"/>
      <c r="R45" s="1"/>
      <c r="S45" s="1"/>
      <c r="T45" s="1"/>
      <c r="U45" s="1"/>
    </row>
    <row r="46" spans="2:21" ht="13.5" thickBot="1" x14ac:dyDescent="0.25">
      <c r="C46" s="5" t="s">
        <v>43</v>
      </c>
      <c r="E46" s="4">
        <f>E42-E44</f>
        <v>2700</v>
      </c>
      <c r="F46" s="1"/>
      <c r="G46" s="4">
        <f>G42-G44</f>
        <v>5000</v>
      </c>
      <c r="H46" s="1"/>
      <c r="I46" s="4">
        <f>I42-I44</f>
        <v>29100</v>
      </c>
      <c r="J46" s="1"/>
      <c r="K46" s="4">
        <f>K42-K44</f>
        <v>45000</v>
      </c>
      <c r="L46" s="1"/>
      <c r="M46" s="4">
        <f>I46-K46</f>
        <v>-15900</v>
      </c>
      <c r="N46" s="1"/>
      <c r="O46" s="23">
        <f t="shared" si="0"/>
        <v>-0.35333333333333333</v>
      </c>
      <c r="P46" s="1"/>
      <c r="Q46" s="4">
        <f>Q42-Q44</f>
        <v>60000</v>
      </c>
      <c r="R46" s="1"/>
      <c r="S46" s="4">
        <f>S42-S44</f>
        <v>37500</v>
      </c>
      <c r="T46" s="1"/>
      <c r="U46" s="4">
        <f>U42-U44</f>
        <v>51000</v>
      </c>
    </row>
    <row r="47" spans="2:21" ht="13.5" thickTop="1" x14ac:dyDescent="0.2"/>
  </sheetData>
  <mergeCells count="4">
    <mergeCell ref="M6:O6"/>
    <mergeCell ref="A1:G1"/>
    <mergeCell ref="A2:G2"/>
    <mergeCell ref="A3:G3"/>
  </mergeCells>
  <phoneticPr fontId="0" type="noConversion"/>
  <printOptions horizontalCentered="1" verticalCentered="1"/>
  <pageMargins left="0.75" right="0.5" top="0.75" bottom="0.75" header="0.5" footer="0.5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</vt:lpstr>
      <vt:lpstr>Income Statement</vt:lpstr>
      <vt:lpstr>'Income Statement'!Print_Area</vt:lpstr>
    </vt:vector>
  </TitlesOfParts>
  <Company>NSCA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Quint</dc:creator>
  <cp:lastModifiedBy>Deb Gaskill</cp:lastModifiedBy>
  <cp:lastPrinted>2005-07-12T14:52:46Z</cp:lastPrinted>
  <dcterms:created xsi:type="dcterms:W3CDTF">2000-11-03T21:58:56Z</dcterms:created>
  <dcterms:modified xsi:type="dcterms:W3CDTF">2017-11-10T20:48:46Z</dcterms:modified>
</cp:coreProperties>
</file>