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Users\cweth\Documents\"/>
    </mc:Choice>
  </mc:AlternateContent>
  <xr:revisionPtr revIDLastSave="0" documentId="13_ncr:1_{C4F44DE6-FA0B-4690-97F4-53E07B8DA50F}" xr6:coauthVersionLast="45" xr6:coauthVersionMax="45" xr10:uidLastSave="{00000000-0000-0000-0000-000000000000}"/>
  <bookViews>
    <workbookView xWindow="-108" yWindow="-108" windowWidth="23256" windowHeight="12576" xr2:uid="{00000000-000D-0000-FFFF-FFFF00000000}"/>
  </bookViews>
  <sheets>
    <sheet name="System Data" sheetId="9" r:id="rId1"/>
    <sheet name="Regulations" sheetId="11" r:id="rId2"/>
    <sheet name="Production Costs" sheetId="13" r:id="rId3"/>
    <sheet name="Excavation Breaks" sheetId="2" r:id="rId4"/>
    <sheet name="Main Line Breaks" sheetId="1" r:id="rId5"/>
    <sheet name="Service Line Breaks" sheetId="15" r:id="rId6"/>
    <sheet name="Line Break Log" sheetId="6" r:id="rId7"/>
    <sheet name="Boil Water Advisory" sheetId="8" r:id="rId8"/>
    <sheet name="DBP Maintenance" sheetId="12" r:id="rId9"/>
    <sheet name="System Flushing" sheetId="4" r:id="rId10"/>
    <sheet name="Fire Department" sheetId="5" r:id="rId11"/>
    <sheet name="Report Instructions" sheetId="14" r:id="rId12"/>
    <sheet name="Management Monthly Report" sheetId="3" r:id="rId13"/>
    <sheet name="PSC Monthly Report" sheetId="7" r:id="rId14"/>
    <sheet name="Comments" sheetId="10"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0" i="15" l="1"/>
  <c r="H50" i="15"/>
  <c r="G50" i="15"/>
  <c r="I49" i="15"/>
  <c r="H49" i="15"/>
  <c r="G49" i="15"/>
  <c r="I48" i="15"/>
  <c r="H48" i="15"/>
  <c r="G48" i="15"/>
  <c r="I47" i="15"/>
  <c r="H47" i="15"/>
  <c r="G47" i="15"/>
  <c r="I46" i="15"/>
  <c r="H46" i="15"/>
  <c r="G46" i="15"/>
  <c r="I45" i="15"/>
  <c r="H45" i="15"/>
  <c r="G45" i="15"/>
  <c r="I44" i="15"/>
  <c r="H44" i="15"/>
  <c r="G44" i="15"/>
  <c r="I43" i="15"/>
  <c r="H43" i="15"/>
  <c r="G43" i="15"/>
  <c r="I42" i="15"/>
  <c r="H42" i="15"/>
  <c r="G42" i="15"/>
  <c r="I41" i="15"/>
  <c r="H41" i="15"/>
  <c r="G41" i="15"/>
  <c r="I40" i="15"/>
  <c r="H40" i="15"/>
  <c r="G40" i="15"/>
  <c r="I39" i="15"/>
  <c r="H39" i="15"/>
  <c r="G39" i="15"/>
  <c r="I38" i="15"/>
  <c r="H38" i="15"/>
  <c r="G38" i="15"/>
  <c r="I37" i="15"/>
  <c r="H37" i="15"/>
  <c r="G37" i="15"/>
  <c r="I36" i="15"/>
  <c r="H36" i="15"/>
  <c r="G36" i="15"/>
  <c r="I35" i="15"/>
  <c r="H35" i="15"/>
  <c r="G35" i="15"/>
  <c r="I34" i="15"/>
  <c r="H34" i="15"/>
  <c r="G34" i="15"/>
  <c r="I33" i="15"/>
  <c r="H33" i="15"/>
  <c r="G33" i="15"/>
  <c r="I32" i="15"/>
  <c r="H32" i="15"/>
  <c r="G32" i="15"/>
  <c r="I31" i="15"/>
  <c r="H31" i="15"/>
  <c r="G31" i="15"/>
  <c r="I30" i="15"/>
  <c r="H30" i="15"/>
  <c r="G30" i="15"/>
  <c r="I29" i="15"/>
  <c r="H29" i="15"/>
  <c r="G29" i="15"/>
  <c r="I28" i="15"/>
  <c r="H28" i="15"/>
  <c r="G28" i="15"/>
  <c r="I27" i="15"/>
  <c r="H27" i="15"/>
  <c r="G27" i="15"/>
  <c r="I26" i="15"/>
  <c r="H26" i="15"/>
  <c r="G26" i="15"/>
  <c r="I25" i="15"/>
  <c r="H25" i="15"/>
  <c r="G25" i="15"/>
  <c r="I24" i="15"/>
  <c r="H24" i="15"/>
  <c r="G24" i="15"/>
  <c r="I23" i="15"/>
  <c r="H23" i="15"/>
  <c r="G23" i="15"/>
  <c r="I22" i="15"/>
  <c r="H22" i="15"/>
  <c r="G22" i="15"/>
  <c r="I21" i="15"/>
  <c r="H21" i="15"/>
  <c r="G21" i="15"/>
  <c r="I20" i="15"/>
  <c r="H20" i="15"/>
  <c r="G20" i="15"/>
  <c r="I19" i="15"/>
  <c r="H19" i="15"/>
  <c r="G19" i="15"/>
  <c r="I18" i="15"/>
  <c r="H18" i="15"/>
  <c r="G18" i="15"/>
  <c r="I17" i="15"/>
  <c r="H17" i="15"/>
  <c r="G17" i="15"/>
  <c r="I16" i="15"/>
  <c r="H16" i="15"/>
  <c r="G16" i="15"/>
  <c r="I15" i="15"/>
  <c r="H15" i="15"/>
  <c r="G15" i="15"/>
  <c r="I14" i="15"/>
  <c r="H14" i="15"/>
  <c r="G14" i="15"/>
  <c r="I13" i="15"/>
  <c r="H13" i="15"/>
  <c r="G13" i="15"/>
  <c r="H12" i="15"/>
  <c r="I12" i="15" s="1"/>
  <c r="G12" i="15"/>
  <c r="G11" i="15"/>
  <c r="H11" i="15" s="1"/>
  <c r="I11" i="15" s="1"/>
  <c r="E8" i="15"/>
  <c r="B8" i="15"/>
  <c r="B7" i="15"/>
  <c r="A5" i="15"/>
  <c r="G4" i="15"/>
  <c r="C9" i="15" s="1"/>
  <c r="E4" i="15"/>
  <c r="A3" i="15"/>
  <c r="H52" i="15" l="1"/>
  <c r="H43" i="3" s="1"/>
  <c r="H54" i="3"/>
  <c r="B54" i="3" s="1"/>
  <c r="H20" i="7" l="1"/>
  <c r="D37" i="3" l="1"/>
  <c r="D26" i="3"/>
  <c r="H37" i="7" l="1"/>
  <c r="H35" i="7"/>
  <c r="H33" i="7"/>
  <c r="H29" i="7"/>
  <c r="H26" i="7"/>
  <c r="H25" i="7"/>
  <c r="H21" i="7"/>
  <c r="H19" i="7"/>
  <c r="H18" i="7"/>
  <c r="H17" i="7"/>
  <c r="H16" i="7"/>
  <c r="H15" i="7"/>
  <c r="H11" i="7"/>
  <c r="H10" i="7"/>
  <c r="H12" i="7" l="1"/>
  <c r="H31" i="12"/>
  <c r="I31" i="12" s="1"/>
  <c r="H30" i="12"/>
  <c r="I30" i="12" s="1"/>
  <c r="H29" i="12"/>
  <c r="I29" i="12" s="1"/>
  <c r="H28" i="12"/>
  <c r="I28" i="12" s="1"/>
  <c r="H27" i="12"/>
  <c r="I27" i="12" s="1"/>
  <c r="H26" i="12"/>
  <c r="I26" i="12" s="1"/>
  <c r="H25" i="12"/>
  <c r="I25" i="12" s="1"/>
  <c r="H24" i="12"/>
  <c r="I24" i="12" s="1"/>
  <c r="J41" i="13" l="1"/>
  <c r="I41" i="13"/>
  <c r="H41" i="13"/>
  <c r="J40" i="13"/>
  <c r="I40" i="13"/>
  <c r="H40" i="13"/>
  <c r="J39" i="13"/>
  <c r="I39" i="13"/>
  <c r="H39" i="13"/>
  <c r="J38" i="13"/>
  <c r="I38" i="13"/>
  <c r="H38" i="13"/>
  <c r="J37" i="13"/>
  <c r="I37" i="13"/>
  <c r="H37" i="13"/>
  <c r="H36" i="13"/>
  <c r="I36" i="13" s="1"/>
  <c r="H35" i="13"/>
  <c r="I35" i="13" s="1"/>
  <c r="J31" i="13"/>
  <c r="J28" i="13"/>
  <c r="K23" i="13"/>
  <c r="E23" i="13"/>
  <c r="K22" i="13"/>
  <c r="E22" i="13"/>
  <c r="K21" i="13"/>
  <c r="E21" i="13"/>
  <c r="K20" i="13"/>
  <c r="E20" i="13"/>
  <c r="K19" i="13"/>
  <c r="E19" i="13"/>
  <c r="F15" i="13"/>
  <c r="F14" i="13"/>
  <c r="F13" i="13"/>
  <c r="F12" i="13"/>
  <c r="F11" i="13"/>
  <c r="F10" i="13"/>
  <c r="F9" i="13"/>
  <c r="J12" i="13" s="1"/>
  <c r="F8" i="13"/>
  <c r="J25" i="13" l="1"/>
  <c r="E43" i="13"/>
  <c r="E44" i="13"/>
  <c r="E45" i="13" l="1"/>
  <c r="K44" i="13" s="1"/>
  <c r="K43" i="13"/>
  <c r="J36" i="13" l="1"/>
  <c r="J35" i="13"/>
  <c r="G31" i="12"/>
  <c r="G30" i="12"/>
  <c r="G29" i="12"/>
  <c r="G28" i="12"/>
  <c r="G27" i="12"/>
  <c r="G26" i="12"/>
  <c r="G25" i="12"/>
  <c r="G24" i="12"/>
  <c r="G31" i="4"/>
  <c r="H31" i="4" s="1"/>
  <c r="I31" i="4" s="1"/>
  <c r="G30" i="4"/>
  <c r="H30" i="4" s="1"/>
  <c r="I30" i="4" s="1"/>
  <c r="G29" i="4"/>
  <c r="H29" i="4" s="1"/>
  <c r="I29" i="4" s="1"/>
  <c r="G28" i="4"/>
  <c r="H28" i="4" s="1"/>
  <c r="I28" i="4" s="1"/>
  <c r="G27" i="4"/>
  <c r="H27" i="4" s="1"/>
  <c r="I27" i="4" s="1"/>
  <c r="G26" i="4"/>
  <c r="H26" i="4" s="1"/>
  <c r="I26" i="4" s="1"/>
  <c r="G25" i="4"/>
  <c r="H25" i="4" s="1"/>
  <c r="I25" i="4" s="1"/>
  <c r="G24" i="4"/>
  <c r="H24" i="4" s="1"/>
  <c r="I24" i="4" s="1"/>
  <c r="G49" i="12"/>
  <c r="H49" i="12" s="1"/>
  <c r="I49" i="12" s="1"/>
  <c r="H48" i="12"/>
  <c r="I48" i="12" s="1"/>
  <c r="G48" i="12"/>
  <c r="H47" i="12"/>
  <c r="I47" i="12" s="1"/>
  <c r="G47" i="12"/>
  <c r="H46" i="12"/>
  <c r="I46" i="12" s="1"/>
  <c r="G46" i="12"/>
  <c r="H45" i="12"/>
  <c r="I45" i="12" s="1"/>
  <c r="G45" i="12"/>
  <c r="H44" i="12"/>
  <c r="I44" i="12" s="1"/>
  <c r="G44" i="12"/>
  <c r="H43" i="12"/>
  <c r="I43" i="12" s="1"/>
  <c r="G43" i="12"/>
  <c r="H42" i="12"/>
  <c r="I42" i="12" s="1"/>
  <c r="G42" i="12"/>
  <c r="H41" i="12"/>
  <c r="I41" i="12" s="1"/>
  <c r="G41" i="12"/>
  <c r="H40" i="12"/>
  <c r="I40" i="12" s="1"/>
  <c r="G40" i="12"/>
  <c r="H39" i="12"/>
  <c r="I39" i="12" s="1"/>
  <c r="G39" i="12"/>
  <c r="H38" i="12"/>
  <c r="I38" i="12" s="1"/>
  <c r="G38" i="12"/>
  <c r="H37" i="12"/>
  <c r="I37" i="12" s="1"/>
  <c r="G37" i="12"/>
  <c r="H36" i="12"/>
  <c r="I36" i="12" s="1"/>
  <c r="G36" i="12"/>
  <c r="H35" i="12"/>
  <c r="I35" i="12" s="1"/>
  <c r="G35" i="12"/>
  <c r="H34" i="12"/>
  <c r="I34" i="12" s="1"/>
  <c r="G34" i="12"/>
  <c r="H33" i="12"/>
  <c r="I33" i="12" s="1"/>
  <c r="G33" i="12"/>
  <c r="H32" i="12"/>
  <c r="I32" i="12" s="1"/>
  <c r="G32" i="12"/>
  <c r="H23" i="12"/>
  <c r="I23" i="12" s="1"/>
  <c r="G23" i="12"/>
  <c r="H22" i="12"/>
  <c r="I22" i="12" s="1"/>
  <c r="G22" i="12"/>
  <c r="H21" i="12"/>
  <c r="I21" i="12" s="1"/>
  <c r="G21" i="12"/>
  <c r="H20" i="12"/>
  <c r="I20" i="12" s="1"/>
  <c r="G20" i="12"/>
  <c r="H19" i="12"/>
  <c r="I19" i="12" s="1"/>
  <c r="G19" i="12"/>
  <c r="H18" i="12"/>
  <c r="I18" i="12" s="1"/>
  <c r="G18" i="12"/>
  <c r="I17" i="12"/>
  <c r="H17" i="12"/>
  <c r="G17" i="12"/>
  <c r="H16" i="12"/>
  <c r="I16" i="12" s="1"/>
  <c r="G16" i="12"/>
  <c r="H15" i="12"/>
  <c r="I15" i="12" s="1"/>
  <c r="G15" i="12"/>
  <c r="H14" i="12"/>
  <c r="I14" i="12" s="1"/>
  <c r="G14" i="12"/>
  <c r="H13" i="12"/>
  <c r="I13" i="12" s="1"/>
  <c r="G13" i="12"/>
  <c r="H12" i="12"/>
  <c r="I12" i="12" s="1"/>
  <c r="G12" i="12"/>
  <c r="H11" i="12"/>
  <c r="I11" i="12" s="1"/>
  <c r="G11" i="12"/>
  <c r="G10" i="12"/>
  <c r="H10" i="12" s="1"/>
  <c r="I10" i="12" s="1"/>
  <c r="H9" i="12"/>
  <c r="I9" i="12" s="1"/>
  <c r="G9" i="12"/>
  <c r="A5" i="12"/>
  <c r="I4" i="12"/>
  <c r="I3" i="12"/>
  <c r="A3" i="12"/>
  <c r="I51" i="12" l="1"/>
  <c r="H34" i="3" s="1"/>
  <c r="H16" i="9"/>
  <c r="E23" i="8"/>
  <c r="C20" i="8"/>
  <c r="E14" i="8"/>
  <c r="H6" i="7"/>
  <c r="C6" i="7"/>
  <c r="H4" i="7"/>
  <c r="C4" i="7"/>
  <c r="H6" i="3"/>
  <c r="C6" i="3"/>
  <c r="H4" i="3"/>
  <c r="C4" i="3"/>
  <c r="I4" i="4"/>
  <c r="I3" i="4"/>
  <c r="A5" i="4"/>
  <c r="A3" i="4"/>
  <c r="B8" i="1"/>
  <c r="B7" i="1"/>
  <c r="A5" i="1"/>
  <c r="A3" i="1"/>
  <c r="B8" i="2"/>
  <c r="B7" i="2"/>
  <c r="A5" i="2"/>
  <c r="A3" i="2"/>
  <c r="D5" i="10"/>
  <c r="A5" i="10"/>
  <c r="I3" i="10"/>
  <c r="A3" i="10"/>
  <c r="G4" i="6"/>
  <c r="B5" i="6"/>
  <c r="B4" i="6"/>
  <c r="E2" i="6"/>
  <c r="A6" i="8"/>
  <c r="E36" i="8"/>
  <c r="E35" i="8"/>
  <c r="F31" i="8"/>
  <c r="E31" i="8"/>
  <c r="E30" i="8"/>
  <c r="A30" i="8"/>
  <c r="E29" i="8"/>
  <c r="E28" i="8"/>
  <c r="H14" i="9"/>
  <c r="H13" i="9"/>
  <c r="H22" i="7"/>
  <c r="D21" i="7"/>
  <c r="D29" i="7"/>
  <c r="F9" i="3"/>
  <c r="F10" i="3"/>
  <c r="F14" i="3"/>
  <c r="H16" i="3"/>
  <c r="F15" i="3"/>
  <c r="H27" i="3"/>
  <c r="G13" i="5"/>
  <c r="H13" i="5" s="1"/>
  <c r="I13" i="5" s="1"/>
  <c r="G14" i="5"/>
  <c r="H14" i="5"/>
  <c r="I14" i="5" s="1"/>
  <c r="G15" i="5"/>
  <c r="H15" i="5"/>
  <c r="I15" i="5"/>
  <c r="G16" i="5"/>
  <c r="H16" i="5"/>
  <c r="I16" i="5"/>
  <c r="G17" i="5"/>
  <c r="H17" i="5"/>
  <c r="I17" i="5" s="1"/>
  <c r="G18" i="5"/>
  <c r="H18" i="5"/>
  <c r="I18" i="5" s="1"/>
  <c r="G19" i="5"/>
  <c r="H19" i="5"/>
  <c r="I19" i="5" s="1"/>
  <c r="G20" i="5"/>
  <c r="H20" i="5"/>
  <c r="I20" i="5"/>
  <c r="G21" i="5"/>
  <c r="H21" i="5"/>
  <c r="I21" i="5"/>
  <c r="G22" i="5"/>
  <c r="H22" i="5"/>
  <c r="I22" i="5" s="1"/>
  <c r="G23" i="5"/>
  <c r="H23" i="5"/>
  <c r="I23" i="5"/>
  <c r="G24" i="5"/>
  <c r="H24" i="5"/>
  <c r="I24" i="5"/>
  <c r="G25" i="5"/>
  <c r="H25" i="5"/>
  <c r="I25" i="5" s="1"/>
  <c r="G26" i="5"/>
  <c r="H26" i="5"/>
  <c r="I26" i="5" s="1"/>
  <c r="G27" i="5"/>
  <c r="H27" i="5"/>
  <c r="I27" i="5" s="1"/>
  <c r="G28" i="5"/>
  <c r="H28" i="5"/>
  <c r="I28" i="5" s="1"/>
  <c r="G29" i="5"/>
  <c r="H29" i="5"/>
  <c r="I29" i="5"/>
  <c r="G30" i="5"/>
  <c r="H30" i="5"/>
  <c r="I30" i="5" s="1"/>
  <c r="G31" i="5"/>
  <c r="H31" i="5"/>
  <c r="I31" i="5" s="1"/>
  <c r="G32" i="5"/>
  <c r="H32" i="5"/>
  <c r="I32" i="5"/>
  <c r="G33" i="5"/>
  <c r="H33" i="5"/>
  <c r="I33" i="5" s="1"/>
  <c r="G34" i="5"/>
  <c r="H34" i="5"/>
  <c r="I34" i="5" s="1"/>
  <c r="G35" i="5"/>
  <c r="H35" i="5"/>
  <c r="I35" i="5"/>
  <c r="G36" i="5"/>
  <c r="H36" i="5"/>
  <c r="I36" i="5" s="1"/>
  <c r="G37" i="5"/>
  <c r="H37" i="5"/>
  <c r="I37" i="5" s="1"/>
  <c r="G38" i="5"/>
  <c r="H38" i="5"/>
  <c r="I38" i="5" s="1"/>
  <c r="G39" i="5"/>
  <c r="H39" i="5"/>
  <c r="I39" i="5" s="1"/>
  <c r="G40" i="5"/>
  <c r="H40" i="5"/>
  <c r="I40" i="5" s="1"/>
  <c r="G41" i="5"/>
  <c r="H41" i="5"/>
  <c r="I41" i="5" s="1"/>
  <c r="G42" i="5"/>
  <c r="H42" i="5"/>
  <c r="I42" i="5" s="1"/>
  <c r="G43" i="5"/>
  <c r="H43" i="5"/>
  <c r="I43" i="5"/>
  <c r="G44" i="5"/>
  <c r="H44" i="5"/>
  <c r="I44" i="5" s="1"/>
  <c r="G45" i="5"/>
  <c r="H45" i="5"/>
  <c r="I45" i="5"/>
  <c r="G9" i="4"/>
  <c r="H9" i="4"/>
  <c r="I9" i="4" s="1"/>
  <c r="G10" i="4"/>
  <c r="H10" i="4"/>
  <c r="I10" i="4" s="1"/>
  <c r="G11" i="4"/>
  <c r="H11" i="4"/>
  <c r="I11" i="4" s="1"/>
  <c r="G12" i="4"/>
  <c r="H12" i="4"/>
  <c r="I12" i="4" s="1"/>
  <c r="G13" i="4"/>
  <c r="H13" i="4"/>
  <c r="I13" i="4" s="1"/>
  <c r="G14" i="4"/>
  <c r="H14" i="4"/>
  <c r="I14" i="4"/>
  <c r="G15" i="4"/>
  <c r="H15" i="4"/>
  <c r="I15" i="4" s="1"/>
  <c r="G16" i="4"/>
  <c r="H16" i="4"/>
  <c r="I16" i="4"/>
  <c r="G17" i="4"/>
  <c r="H17" i="4"/>
  <c r="I17" i="4"/>
  <c r="G18" i="4"/>
  <c r="H18" i="4" s="1"/>
  <c r="I18" i="4" s="1"/>
  <c r="G19" i="4"/>
  <c r="H19" i="4" s="1"/>
  <c r="I19" i="4" s="1"/>
  <c r="G20" i="4"/>
  <c r="H20" i="4"/>
  <c r="I20" i="4" s="1"/>
  <c r="G21" i="4"/>
  <c r="H21" i="4"/>
  <c r="I21" i="4" s="1"/>
  <c r="G22" i="4"/>
  <c r="H22" i="4" s="1"/>
  <c r="I22" i="4" s="1"/>
  <c r="G23" i="4"/>
  <c r="H23" i="4"/>
  <c r="I23" i="4" s="1"/>
  <c r="G32" i="4"/>
  <c r="H32" i="4" s="1"/>
  <c r="I32" i="4" s="1"/>
  <c r="G33" i="4"/>
  <c r="H33" i="4"/>
  <c r="I33" i="4" s="1"/>
  <c r="G34" i="4"/>
  <c r="H34" i="4"/>
  <c r="I34" i="4" s="1"/>
  <c r="G35" i="4"/>
  <c r="H35" i="4"/>
  <c r="I35" i="4" s="1"/>
  <c r="G36" i="4"/>
  <c r="H36" i="4" s="1"/>
  <c r="I36" i="4" s="1"/>
  <c r="G37" i="4"/>
  <c r="H37" i="4"/>
  <c r="I37" i="4" s="1"/>
  <c r="G38" i="4"/>
  <c r="H38" i="4"/>
  <c r="I38" i="4" s="1"/>
  <c r="G39" i="4"/>
  <c r="H39" i="4"/>
  <c r="I39" i="4" s="1"/>
  <c r="G40" i="4"/>
  <c r="H40" i="4" s="1"/>
  <c r="I40" i="4" s="1"/>
  <c r="G41" i="4"/>
  <c r="H41" i="4"/>
  <c r="I41" i="4" s="1"/>
  <c r="G42" i="4"/>
  <c r="H42" i="4"/>
  <c r="I42" i="4" s="1"/>
  <c r="G43" i="4"/>
  <c r="H43" i="4"/>
  <c r="I43" i="4" s="1"/>
  <c r="G44" i="4"/>
  <c r="H44" i="4" s="1"/>
  <c r="I44" i="4" s="1"/>
  <c r="G45" i="4"/>
  <c r="H45" i="4"/>
  <c r="I45" i="4" s="1"/>
  <c r="G46" i="4"/>
  <c r="H46" i="4"/>
  <c r="I46" i="4" s="1"/>
  <c r="G47" i="4"/>
  <c r="H47" i="4"/>
  <c r="I47" i="4" s="1"/>
  <c r="G48" i="4"/>
  <c r="H48" i="4" s="1"/>
  <c r="I48" i="4" s="1"/>
  <c r="G49" i="4"/>
  <c r="H49" i="4"/>
  <c r="I49" i="4" s="1"/>
  <c r="E4" i="1"/>
  <c r="G4" i="1"/>
  <c r="C9" i="1" s="1"/>
  <c r="E8" i="1"/>
  <c r="G11" i="1"/>
  <c r="H11" i="1" s="1"/>
  <c r="I11" i="1" s="1"/>
  <c r="G12" i="1"/>
  <c r="H12" i="1" s="1"/>
  <c r="I12" i="1" s="1"/>
  <c r="G13" i="1"/>
  <c r="H13" i="1"/>
  <c r="I13" i="1"/>
  <c r="G14" i="1"/>
  <c r="H14" i="1"/>
  <c r="I14" i="1"/>
  <c r="G15" i="1"/>
  <c r="H15" i="1"/>
  <c r="I15" i="1"/>
  <c r="G16" i="1"/>
  <c r="H16" i="1"/>
  <c r="I16" i="1"/>
  <c r="G17" i="1"/>
  <c r="H17" i="1"/>
  <c r="I17" i="1"/>
  <c r="G18" i="1"/>
  <c r="H18" i="1"/>
  <c r="I18" i="1"/>
  <c r="G19" i="1"/>
  <c r="H19" i="1"/>
  <c r="I19" i="1"/>
  <c r="G20" i="1"/>
  <c r="H20" i="1"/>
  <c r="I20" i="1"/>
  <c r="G21" i="1"/>
  <c r="H21" i="1"/>
  <c r="I21" i="1"/>
  <c r="G22" i="1"/>
  <c r="H22" i="1"/>
  <c r="I22" i="1"/>
  <c r="G23" i="1"/>
  <c r="H23" i="1"/>
  <c r="I23" i="1"/>
  <c r="G24" i="1"/>
  <c r="H24" i="1"/>
  <c r="I24" i="1"/>
  <c r="G25" i="1"/>
  <c r="H25" i="1"/>
  <c r="I25" i="1"/>
  <c r="G26" i="1"/>
  <c r="H26" i="1"/>
  <c r="I26" i="1"/>
  <c r="G27" i="1"/>
  <c r="H27" i="1"/>
  <c r="I27" i="1"/>
  <c r="G28" i="1"/>
  <c r="H28" i="1"/>
  <c r="I28" i="1"/>
  <c r="G29" i="1"/>
  <c r="H29" i="1"/>
  <c r="I29" i="1"/>
  <c r="G30" i="1"/>
  <c r="H30" i="1"/>
  <c r="I30" i="1"/>
  <c r="G31" i="1"/>
  <c r="H31" i="1"/>
  <c r="I31" i="1"/>
  <c r="G32" i="1"/>
  <c r="H32" i="1"/>
  <c r="I32" i="1"/>
  <c r="G33" i="1"/>
  <c r="H33" i="1"/>
  <c r="I33" i="1"/>
  <c r="G34" i="1"/>
  <c r="H34" i="1"/>
  <c r="I34" i="1"/>
  <c r="G35" i="1"/>
  <c r="H35" i="1"/>
  <c r="I35" i="1"/>
  <c r="G36" i="1"/>
  <c r="H36" i="1"/>
  <c r="I36" i="1"/>
  <c r="G37" i="1"/>
  <c r="H37" i="1"/>
  <c r="I37" i="1"/>
  <c r="G38" i="1"/>
  <c r="H38" i="1"/>
  <c r="I38" i="1"/>
  <c r="G39" i="1"/>
  <c r="H39" i="1"/>
  <c r="I39" i="1"/>
  <c r="G40" i="1"/>
  <c r="H40" i="1"/>
  <c r="I40" i="1"/>
  <c r="G41" i="1"/>
  <c r="H41" i="1"/>
  <c r="I41" i="1"/>
  <c r="G42" i="1"/>
  <c r="H42" i="1"/>
  <c r="I42" i="1"/>
  <c r="G43" i="1"/>
  <c r="H43" i="1"/>
  <c r="I43" i="1"/>
  <c r="G44" i="1"/>
  <c r="H44" i="1"/>
  <c r="I44" i="1"/>
  <c r="G45" i="1"/>
  <c r="H45" i="1"/>
  <c r="I45" i="1"/>
  <c r="G46" i="1"/>
  <c r="H46" i="1"/>
  <c r="I46" i="1"/>
  <c r="G47" i="1"/>
  <c r="H47" i="1"/>
  <c r="I47" i="1"/>
  <c r="G48" i="1"/>
  <c r="H48" i="1"/>
  <c r="I48" i="1"/>
  <c r="G49" i="1"/>
  <c r="H49" i="1"/>
  <c r="I49" i="1"/>
  <c r="G50" i="1"/>
  <c r="H50" i="1"/>
  <c r="I50" i="1"/>
  <c r="F4" i="2"/>
  <c r="F8" i="2"/>
  <c r="H11" i="2"/>
  <c r="I11" i="2" s="1"/>
  <c r="J11" i="2" s="1"/>
  <c r="H12" i="2"/>
  <c r="I12" i="2" s="1"/>
  <c r="J12" i="2" s="1"/>
  <c r="H13" i="2"/>
  <c r="I13" i="2" s="1"/>
  <c r="J13" i="2" s="1"/>
  <c r="H14" i="2"/>
  <c r="I14" i="2"/>
  <c r="J14" i="2"/>
  <c r="H15" i="2"/>
  <c r="I15" i="2"/>
  <c r="J15" i="2"/>
  <c r="H16" i="2"/>
  <c r="I16" i="2"/>
  <c r="J16" i="2" s="1"/>
  <c r="H17" i="2"/>
  <c r="I17" i="2"/>
  <c r="J17" i="2"/>
  <c r="H18" i="2"/>
  <c r="I18" i="2"/>
  <c r="J18" i="2"/>
  <c r="H19" i="2"/>
  <c r="I19" i="2"/>
  <c r="J19" i="2" s="1"/>
  <c r="H20" i="2"/>
  <c r="I20" i="2"/>
  <c r="J20" i="2" s="1"/>
  <c r="H21" i="2"/>
  <c r="I21" i="2"/>
  <c r="J21" i="2" s="1"/>
  <c r="H22" i="2"/>
  <c r="I22" i="2"/>
  <c r="J22" i="2" s="1"/>
  <c r="H23" i="2"/>
  <c r="I23" i="2"/>
  <c r="J23" i="2"/>
  <c r="H24" i="2"/>
  <c r="I24" i="2"/>
  <c r="J24" i="2" s="1"/>
  <c r="H25" i="2"/>
  <c r="I25" i="2"/>
  <c r="J25" i="2"/>
  <c r="H26" i="2"/>
  <c r="I26" i="2"/>
  <c r="J26" i="2"/>
  <c r="H27" i="2"/>
  <c r="I27" i="2"/>
  <c r="J27" i="2" s="1"/>
  <c r="H28" i="2"/>
  <c r="I28" i="2"/>
  <c r="J28" i="2" s="1"/>
  <c r="H29" i="2"/>
  <c r="I29" i="2"/>
  <c r="J29" i="2" s="1"/>
  <c r="H30" i="2"/>
  <c r="I30" i="2"/>
  <c r="J30" i="2" s="1"/>
  <c r="H31" i="2"/>
  <c r="I31" i="2"/>
  <c r="J31" i="2"/>
  <c r="H32" i="2"/>
  <c r="I32" i="2"/>
  <c r="J32" i="2" s="1"/>
  <c r="H33" i="2"/>
  <c r="I33" i="2"/>
  <c r="J33" i="2" s="1"/>
  <c r="H34" i="2"/>
  <c r="I34" i="2"/>
  <c r="J34" i="2"/>
  <c r="H35" i="2"/>
  <c r="I35" i="2"/>
  <c r="J35" i="2" s="1"/>
  <c r="H36" i="2"/>
  <c r="I36" i="2"/>
  <c r="J36" i="2" s="1"/>
  <c r="H37" i="2"/>
  <c r="I37" i="2"/>
  <c r="J37" i="2" s="1"/>
  <c r="H38" i="2"/>
  <c r="I38" i="2"/>
  <c r="J38" i="2"/>
  <c r="H39" i="2"/>
  <c r="I39" i="2"/>
  <c r="J39" i="2"/>
  <c r="H40" i="2"/>
  <c r="I40" i="2"/>
  <c r="J40" i="2" s="1"/>
  <c r="H41" i="2"/>
  <c r="I41" i="2"/>
  <c r="J41" i="2"/>
  <c r="H42" i="2"/>
  <c r="I42" i="2"/>
  <c r="J42" i="2"/>
  <c r="H43" i="2"/>
  <c r="I43" i="2"/>
  <c r="J43" i="2" s="1"/>
  <c r="H44" i="2"/>
  <c r="I44" i="2"/>
  <c r="J44" i="2" s="1"/>
  <c r="H45" i="2"/>
  <c r="I45" i="2"/>
  <c r="J45" i="2" s="1"/>
  <c r="H46" i="2"/>
  <c r="I46" i="2"/>
  <c r="J46" i="2" s="1"/>
  <c r="H47" i="2"/>
  <c r="I47" i="2"/>
  <c r="J47" i="2" s="1"/>
  <c r="H48" i="2"/>
  <c r="I48" i="2"/>
  <c r="J48" i="2" s="1"/>
  <c r="H49" i="2"/>
  <c r="I49" i="2"/>
  <c r="H50" i="2"/>
  <c r="I50" i="2"/>
  <c r="J50" i="2" s="1"/>
  <c r="H52" i="1" l="1"/>
  <c r="H42" i="3" s="1"/>
  <c r="I47" i="5"/>
  <c r="H35" i="3" s="1"/>
  <c r="H28" i="7" s="1"/>
  <c r="H28" i="3"/>
  <c r="I28" i="3" s="1"/>
  <c r="I52" i="2"/>
  <c r="I51" i="4"/>
  <c r="H33" i="3" s="1"/>
  <c r="H27" i="7" s="1"/>
  <c r="I14" i="3"/>
  <c r="I27" i="3"/>
  <c r="I15" i="3"/>
  <c r="F17" i="3"/>
  <c r="B17" i="3" s="1"/>
  <c r="I46" i="3" l="1"/>
  <c r="I43" i="3"/>
  <c r="H34" i="7"/>
  <c r="I36" i="3"/>
  <c r="I44" i="3"/>
  <c r="I41" i="3"/>
  <c r="I34" i="3"/>
  <c r="H38" i="3"/>
  <c r="I59" i="3" s="1"/>
  <c r="H30" i="7"/>
  <c r="I42" i="3"/>
  <c r="H45" i="3"/>
  <c r="I45" i="3" s="1"/>
  <c r="I33" i="3"/>
  <c r="I35" i="3"/>
  <c r="H52" i="3" l="1"/>
  <c r="H38" i="7" s="1"/>
  <c r="B40" i="7" s="1"/>
  <c r="H48" i="3"/>
  <c r="H49" i="3" s="1"/>
  <c r="H36" i="7"/>
  <c r="A47" i="3" l="1"/>
  <c r="H57" i="3"/>
  <c r="H55" i="3"/>
  <c r="H56" i="3" s="1"/>
  <c r="H53" i="3"/>
  <c r="H39" i="7"/>
  <c r="H44" i="7" s="1"/>
</calcChain>
</file>

<file path=xl/sharedStrings.xml><?xml version="1.0" encoding="utf-8"?>
<sst xmlns="http://schemas.openxmlformats.org/spreadsheetml/2006/main" count="388" uniqueCount="271">
  <si>
    <t>GPM</t>
  </si>
  <si>
    <t>Month</t>
  </si>
  <si>
    <t>Year</t>
  </si>
  <si>
    <t>(PWSID)</t>
  </si>
  <si>
    <t>diameter in inches</t>
  </si>
  <si>
    <t>length (in)</t>
  </si>
  <si>
    <t>Insert the approximate dimensions of the hole or crack to determine the area of the break. Insert the area in the spreadsheet below.</t>
  </si>
  <si>
    <t>Area Calculator</t>
  </si>
  <si>
    <t>Area of hole or crack</t>
  </si>
  <si>
    <t>width (in)</t>
  </si>
  <si>
    <t>Normal PSI</t>
  </si>
  <si>
    <t>sq. in.</t>
  </si>
  <si>
    <t>Calculated Loss for Month</t>
  </si>
  <si>
    <t>Estimated Loss for Month</t>
  </si>
  <si>
    <t>Date of Repair</t>
  </si>
  <si>
    <t>Days Line Leaked?</t>
  </si>
  <si>
    <t>(Water System)</t>
  </si>
  <si>
    <t>Location of Leak or Line Break</t>
  </si>
  <si>
    <t>Monthly Excavation Break Report</t>
  </si>
  <si>
    <t>(name of Water System)</t>
  </si>
  <si>
    <t>Date</t>
  </si>
  <si>
    <t>Excavation Break Location</t>
  </si>
  <si>
    <t>Excavator</t>
  </si>
  <si>
    <t>Minutes</t>
  </si>
  <si>
    <t>Gallons Lost During Break</t>
  </si>
  <si>
    <t>Total Gallons Lost Due to Excavation Breaks</t>
  </si>
  <si>
    <t>unit conversion factor</t>
  </si>
  <si>
    <t>Formula:</t>
  </si>
  <si>
    <r>
      <t>GPM = 29.83 cd</t>
    </r>
    <r>
      <rPr>
        <vertAlign val="superscript"/>
        <sz val="9"/>
        <color indexed="8"/>
        <rFont val="Arial"/>
        <family val="2"/>
      </rPr>
      <t>2</t>
    </r>
    <r>
      <rPr>
        <sz val="9"/>
        <color indexed="8"/>
        <rFont val="Arial"/>
        <family val="2"/>
      </rPr>
      <t>√p</t>
    </r>
  </si>
  <si>
    <t>coefficient value</t>
  </si>
  <si>
    <t>Hydrant Location and/or Number</t>
  </si>
  <si>
    <t>Reason Operated</t>
  </si>
  <si>
    <t>Total Minutes Operated</t>
  </si>
  <si>
    <r>
      <t xml:space="preserve">Nozzle size </t>
    </r>
    <r>
      <rPr>
        <b/>
        <sz val="8"/>
        <rFont val="Arial"/>
        <family val="2"/>
      </rPr>
      <t>(typically 2.5 or 4.5)</t>
    </r>
  </si>
  <si>
    <t>Pitot Pressure</t>
  </si>
  <si>
    <t>Gallons Flowed</t>
  </si>
  <si>
    <t>Estimated Flow if Pitot not used</t>
  </si>
  <si>
    <t>Total Gallons for Month</t>
  </si>
  <si>
    <t>Fire Department - Water Usage Report Form</t>
  </si>
  <si>
    <t>KRS 278.170(3)     807 KAR 5:095 Section 9</t>
  </si>
  <si>
    <t>Any city, county, urban-county, charter county, fire protection district, or volunteer fire protection district (“User”) may withdraw water from the utility’s water distribution system for the purpose of fighting fires or training firefighters at no charge on the condition that it maintains estimates of the amount of water used for fire protection and training during the calendar month and reports the amount of this water usage to the utility no later than the 15th day of the following calendar month.</t>
  </si>
  <si>
    <t>Any city, county, urban-county, charter county, fire protection district, or volunteer fire protection district that withdraws water from the utility’s water distribution system for fire protection or training purposes and fails to submit the required report on water usage in a timely manner shall be assessed the cost of this water.</t>
  </si>
  <si>
    <t xml:space="preserve">A non-reporting user’s usage shall be presumed to be 0.3 percent of the utility’s total water sales for the calendar month. </t>
  </si>
  <si>
    <t>(name of Fire Department)</t>
  </si>
  <si>
    <t>Monthly Water Use Report</t>
  </si>
  <si>
    <t>Water Utility:</t>
  </si>
  <si>
    <t>For the Month of:</t>
  </si>
  <si>
    <t>Year:</t>
  </si>
  <si>
    <t>PRODUCTION COST PER THOUSAND</t>
  </si>
  <si>
    <t>PURCHASE COST PER THOUSAND</t>
  </si>
  <si>
    <t>GALLONS</t>
  </si>
  <si>
    <t>WATER PRODUCED or PURCHASED</t>
  </si>
  <si>
    <t>Water Produced</t>
  </si>
  <si>
    <t>Water Purchased</t>
  </si>
  <si>
    <t>TOTAL PRODUCED AND PURCHASED</t>
  </si>
  <si>
    <t>TOTAL COST</t>
  </si>
  <si>
    <t>WATER SOLD</t>
  </si>
  <si>
    <t>Residential</t>
  </si>
  <si>
    <t>Commercial</t>
  </si>
  <si>
    <t>Industrial</t>
  </si>
  <si>
    <t>Bulk Loading Stations</t>
  </si>
  <si>
    <t>Wholesale</t>
  </si>
  <si>
    <t>Other Sales (explain)</t>
  </si>
  <si>
    <t>TOTAL WATER SOLD</t>
  </si>
  <si>
    <t>TOTAL WATER NOT SOLD</t>
  </si>
  <si>
    <t>BREAKDOWN OF WATER USAGE</t>
  </si>
  <si>
    <t>Water Treatment Plant</t>
  </si>
  <si>
    <t>Wastewater Treatment Plant</t>
  </si>
  <si>
    <t>System Flushing</t>
  </si>
  <si>
    <t xml:space="preserve">Other Usage (explain) </t>
  </si>
  <si>
    <t xml:space="preserve"> BREAKDOWN OF WATER LOST</t>
  </si>
  <si>
    <t>Tank Overflows</t>
  </si>
  <si>
    <t>Unknown Loss</t>
  </si>
  <si>
    <t>"Unknown Loss"</t>
  </si>
  <si>
    <t>% "Unknown Loss"</t>
  </si>
  <si>
    <t>Number of Days in Period</t>
  </si>
  <si>
    <t>"Unknown Loss" per Day (Gallons per Day)</t>
  </si>
  <si>
    <t>"Unknown Loss" per Minute (GPM)</t>
  </si>
  <si>
    <t>"Unknown Loss" Cost for Month</t>
  </si>
  <si>
    <t>TOTAL  USAGE</t>
  </si>
  <si>
    <t xml:space="preserve"> </t>
  </si>
  <si>
    <t>"UNKNOWN LOSS" FLOW RATE AND COST:</t>
  </si>
  <si>
    <t>PWSID:</t>
  </si>
  <si>
    <t>Location</t>
  </si>
  <si>
    <t>Time</t>
  </si>
  <si>
    <t>Result</t>
  </si>
  <si>
    <t>Bact Samples</t>
  </si>
  <si>
    <t>Disinfectant Residuals</t>
  </si>
  <si>
    <t>Population Affected</t>
  </si>
  <si>
    <t>Time for Repair</t>
  </si>
  <si>
    <t>Time Found</t>
  </si>
  <si>
    <t>(water system)</t>
  </si>
  <si>
    <t>PWSID</t>
  </si>
  <si>
    <t>Monthly Line Break Log</t>
  </si>
  <si>
    <t>Utility and/or Water Treatment Plant</t>
  </si>
  <si>
    <t>Line Breaks</t>
  </si>
  <si>
    <t>Line Leaks</t>
  </si>
  <si>
    <t>Boil Water Advisory</t>
  </si>
  <si>
    <t>This consumer advisory is being issued by:</t>
  </si>
  <si>
    <t>What should you do?</t>
  </si>
  <si>
    <r>
      <t xml:space="preserve">Although </t>
    </r>
    <r>
      <rPr>
        <b/>
        <u/>
        <sz val="10"/>
        <color indexed="8"/>
        <rFont val="Arial"/>
        <family val="2"/>
      </rPr>
      <t>NO CONTAMINATION HAS BEEN CONFIRMED</t>
    </r>
    <r>
      <rPr>
        <b/>
        <sz val="10"/>
        <color indexed="8"/>
        <rFont val="Arial"/>
        <family val="2"/>
      </rPr>
      <t xml:space="preserve"> </t>
    </r>
    <r>
      <rPr>
        <sz val="10"/>
        <color indexed="8"/>
        <rFont val="Arial"/>
        <family val="2"/>
      </rPr>
      <t xml:space="preserve">we recommend: Bring all water to a rolling boil, let it boil for three (3) minutes, and let it cool before using, or use bottled water. Boiled or bottled water should be used for drinking, making ice, brushing teeth, washing dishes, and food preparation until further notice. Boiling kills bacteria and other organisms in the water. </t>
    </r>
  </si>
  <si>
    <t>What are the areas being affected?</t>
  </si>
  <si>
    <t>People with severely compromised immune systems, infants, and some elderly may be at increased risk. These people should seek advice from their health care providers about drinking water.</t>
  </si>
  <si>
    <t>What happened?</t>
  </si>
  <si>
    <t>How are we correcting the problem?</t>
  </si>
  <si>
    <t>For more information, please contact:</t>
  </si>
  <si>
    <t/>
  </si>
  <si>
    <t>This notice is being sent to you by:</t>
  </si>
  <si>
    <t>Public Water System ID #:</t>
  </si>
  <si>
    <r>
      <t xml:space="preserve">Spanish - </t>
    </r>
    <r>
      <rPr>
        <sz val="8"/>
        <color indexed="8"/>
        <rFont val="Times New Roman"/>
        <family val="1"/>
      </rPr>
      <t>Este informe contiene información muy importante sobre la calidad de su agua beber.  Tradúzcalo o  hable con alguien que lo entienda bien.</t>
    </r>
  </si>
  <si>
    <t>Please share this information with all the other people who drink this water, especially those who may not have received this notice directly (for example, people in apartments, nursing homes, schools, and businesses). You can do this by posting this notice in a public place or distributing copies by hand or mail.</t>
  </si>
  <si>
    <t>Water System:</t>
  </si>
  <si>
    <t>Contact Person:</t>
  </si>
  <si>
    <t>Phone:</t>
  </si>
  <si>
    <t>Mailing Address:</t>
  </si>
  <si>
    <t>State:</t>
  </si>
  <si>
    <t>Zip:</t>
  </si>
  <si>
    <t>Month:</t>
  </si>
  <si>
    <t>Cubic Feet Conversion:</t>
  </si>
  <si>
    <t>cubic feet</t>
  </si>
  <si>
    <t>equals</t>
  </si>
  <si>
    <t>cubic feet equals</t>
  </si>
  <si>
    <t>gallons</t>
  </si>
  <si>
    <t>per thousand gallons</t>
  </si>
  <si>
    <r>
      <t>ft</t>
    </r>
    <r>
      <rPr>
        <vertAlign val="superscript"/>
        <sz val="10"/>
        <rFont val="Arial"/>
        <family val="2"/>
      </rPr>
      <t>3</t>
    </r>
    <r>
      <rPr>
        <sz val="10"/>
        <rFont val="Arial"/>
        <family val="2"/>
      </rPr>
      <t xml:space="preserve"> costing</t>
    </r>
  </si>
  <si>
    <t>gallons equals</t>
  </si>
  <si>
    <t>502-564-2380</t>
  </si>
  <si>
    <t>502-564-3410</t>
  </si>
  <si>
    <t>(chemical spills)</t>
  </si>
  <si>
    <t>800-928-2380</t>
  </si>
  <si>
    <t>(normal hours)</t>
  </si>
  <si>
    <t>Monthly Water Accountability Reports</t>
  </si>
  <si>
    <t>City:</t>
  </si>
  <si>
    <t>Comments and Adjustments</t>
  </si>
  <si>
    <t>In the areas below list any comments, adjustments, etc. to explain monthly water accountability entries.</t>
  </si>
  <si>
    <t>All Utilities</t>
  </si>
  <si>
    <t>Utilities under PSC jurisdiction</t>
  </si>
  <si>
    <t>Regulations</t>
  </si>
  <si>
    <t>DOW:</t>
  </si>
  <si>
    <t>(after hours)</t>
  </si>
  <si>
    <t>PSC:</t>
  </si>
  <si>
    <t xml:space="preserve">502-564-3940 </t>
  </si>
  <si>
    <t>1-800-772-4636</t>
  </si>
  <si>
    <t>(Hotline)</t>
  </si>
  <si>
    <t>We apologize for any inconvenience this may have caused you. This advisory was issued as a precautionary action and can only be lifted with the approval of the Kentucky Division of Water. When all appropriate laboratory testing is completed and the Kentucky Division of Water allows us to lift the advisory, we will inform you when you no longer need to boil your water.</t>
  </si>
  <si>
    <r>
      <t xml:space="preserve">Monthly Hydrant Flushing Report     </t>
    </r>
    <r>
      <rPr>
        <b/>
        <sz val="10"/>
        <rFont val="Arial"/>
        <family val="2"/>
      </rPr>
      <t>(Flushing for other than DBP maintenance)</t>
    </r>
  </si>
  <si>
    <t>DBP Maintenance Flushing   (Hydrants and Tanks)</t>
  </si>
  <si>
    <t>Indicate Water Storage Tank Name or Hydrant Location and/or Number</t>
  </si>
  <si>
    <t>Estimated or Metered Flow</t>
  </si>
  <si>
    <t>DBP Flushing</t>
  </si>
  <si>
    <t>Tank Overflows (other than for DBP maintenance)</t>
  </si>
  <si>
    <t>Basic Costs of Water Production and Distribution</t>
  </si>
  <si>
    <t>System Name:</t>
  </si>
  <si>
    <t>Total Gallons Treated:</t>
  </si>
  <si>
    <t>Man-Hours Cost</t>
  </si>
  <si>
    <t>(for hours actually worked at treatment plant)</t>
  </si>
  <si>
    <t>Employee Name</t>
  </si>
  <si>
    <t>Hourly Wage</t>
  </si>
  <si>
    <t>Hourly Fringe</t>
  </si>
  <si>
    <t>Hours Worked</t>
  </si>
  <si>
    <t>Monthly Cost</t>
  </si>
  <si>
    <t>This report does not include analytical and other water system operational or maintenance costs. For determining customer and wholesale rates consider a cost of service study.</t>
  </si>
  <si>
    <t>Total Man-Hours Cost</t>
  </si>
  <si>
    <t>Chemical Cost</t>
  </si>
  <si>
    <t>Chemical  Name</t>
  </si>
  <si>
    <r>
      <t xml:space="preserve">Units </t>
    </r>
    <r>
      <rPr>
        <b/>
        <sz val="9"/>
        <color theme="1"/>
        <rFont val="Calibri"/>
        <family val="2"/>
        <scheme val="minor"/>
      </rPr>
      <t>(lbs or gals)</t>
    </r>
  </si>
  <si>
    <t>Cost per Unit</t>
  </si>
  <si>
    <t>Total Chemical Cost:</t>
  </si>
  <si>
    <t>Electrical Cost</t>
  </si>
  <si>
    <t>Treatment Facility:</t>
  </si>
  <si>
    <t>Low Service (if separate):</t>
  </si>
  <si>
    <t>Total Electrical Cost:</t>
  </si>
  <si>
    <t>High Service (if separate):</t>
  </si>
  <si>
    <t>Gas for heating:</t>
  </si>
  <si>
    <t>Total Heating Cost:</t>
  </si>
  <si>
    <t>Additional Distribution Cost</t>
  </si>
  <si>
    <t>Booster Pump Station Name</t>
  </si>
  <si>
    <t>Gallons Pumped</t>
  </si>
  <si>
    <t>Electricity</t>
  </si>
  <si>
    <r>
      <t xml:space="preserve">chemical </t>
    </r>
    <r>
      <rPr>
        <b/>
        <sz val="9"/>
        <color theme="1"/>
        <rFont val="Calibri"/>
        <family val="2"/>
        <scheme val="minor"/>
      </rPr>
      <t>(lbs or gals)</t>
    </r>
  </si>
  <si>
    <t>cost per lb or gal</t>
  </si>
  <si>
    <t>chemical cost</t>
  </si>
  <si>
    <t>Station Cost</t>
  </si>
  <si>
    <t>Cost of Production plus Distribution Per Thousand</t>
  </si>
  <si>
    <t>Total Production Cost for Month:</t>
  </si>
  <si>
    <t>Production Cost Per Thousand Gallons:</t>
  </si>
  <si>
    <t>Total Disrtibution Cost for Month:</t>
  </si>
  <si>
    <t>Average Production + Distribution:</t>
  </si>
  <si>
    <t>Total:</t>
  </si>
  <si>
    <t>LINE #</t>
  </si>
  <si>
    <t>ITEM</t>
  </si>
  <si>
    <t>GALLONS (Omit 000's)</t>
  </si>
  <si>
    <t>Public Authorities</t>
  </si>
  <si>
    <t>TOTAL WATER SALES</t>
  </si>
  <si>
    <t>WATER SALES</t>
  </si>
  <si>
    <t>OTHER WATER USED</t>
  </si>
  <si>
    <t>Monthly Water Loss Report</t>
  </si>
  <si>
    <t>PUBLIC SERVICE COMMISSION</t>
  </si>
  <si>
    <t>TOTAL OTHER WATER USED</t>
  </si>
  <si>
    <t>Fire Department</t>
  </si>
  <si>
    <t>Board and Management</t>
  </si>
  <si>
    <t>Other Usage (explain)</t>
  </si>
  <si>
    <t>Excavation Damages</t>
  </si>
  <si>
    <t>Theft</t>
  </si>
  <si>
    <t>WATER LOSS</t>
  </si>
  <si>
    <t>(Line 31 Divided by Line 4)</t>
  </si>
  <si>
    <t>Note: Line 14 + Line 22 + Line 31 Must Equal Line 4</t>
  </si>
  <si>
    <t>TOTAL LINE LOSS</t>
  </si>
  <si>
    <t>Excavation Damage Loss</t>
  </si>
  <si>
    <t>Wastewater Plant</t>
  </si>
  <si>
    <t>(other water systems, special contracts, etc.)</t>
  </si>
  <si>
    <t>(fire departments, public pools, parks, etc.)</t>
  </si>
  <si>
    <t>(documented for firefighting and training)</t>
  </si>
  <si>
    <t>(routine and complaint flushing)</t>
  </si>
  <si>
    <t>(forced tank overflows and hydrant flushing)</t>
  </si>
  <si>
    <t>(long term leakage during current month)</t>
  </si>
  <si>
    <t>(short term leakage)</t>
  </si>
  <si>
    <t>(documented)</t>
  </si>
  <si>
    <t>Billing Period:</t>
  </si>
  <si>
    <t>to</t>
  </si>
  <si>
    <t>TOTAL DOCUMENTED WATER LOST</t>
  </si>
  <si>
    <t>COST OF DOCUMENTED WATER LOST</t>
  </si>
  <si>
    <t>Line Leaks (calculated line leakage, meter inaccuracies, etc.)</t>
  </si>
  <si>
    <t>Line 3 &amp; 4:     Insert the total gallons produced or purchased. Entries must be made in both cells. If water not produced or purchased enter a zero in the respective cell.</t>
  </si>
  <si>
    <t>Line 1 &amp; 2:     Insert the cost per thousand gallons for water produced or purchased. Entries must be made in both cells. If water not produced or purchased enter a zero in the respective cell.</t>
  </si>
  <si>
    <t>Line 10:    Enter the total gallons sold through bulk loading stations.</t>
  </si>
  <si>
    <t>Line 11:    Enter total gallons sold to other water systems or for special long term contracts, etc.</t>
  </si>
  <si>
    <t>Line 12:    Enter total gallons sold to public authorities such as fire stations, public pools, parks, etc.</t>
  </si>
  <si>
    <t>Line 17:    Enter gallons used at the wastewater treatment plant including chemical feed, basin cleaning, etc.</t>
  </si>
  <si>
    <t>Line 18:    Automatic entry from worksheet for hydrant flushing for routine and complaint flushing.</t>
  </si>
  <si>
    <t>Line 20:    Automatic entry from worksheet for fire department usage for training and fire fighting.</t>
  </si>
  <si>
    <t>Line 21:    Enter total gallons used that is not included in lines 16 through 20 above. MUST explain.</t>
  </si>
  <si>
    <t>Line 23:    Enter gallons lost due to documented tank overflows other than for DBP maintenance.</t>
  </si>
  <si>
    <t>Instructions for Management Monthly Report</t>
  </si>
  <si>
    <t>Water Cost</t>
  </si>
  <si>
    <t>Water Produced or Purchased</t>
  </si>
  <si>
    <t>All cells in the Management Monthly Report must have an entry either directly into the cell or from one of the accompaning worksheets. Enter a zero if no value is available.</t>
  </si>
  <si>
    <t>Water Sold</t>
  </si>
  <si>
    <t>Water Used</t>
  </si>
  <si>
    <t>Documented Water Lost</t>
  </si>
  <si>
    <t>Line 9:      Enter the total gallons sold to industrial customers such as factories, maunfacturers, etc.</t>
  </si>
  <si>
    <t>Line 8:      Enter the total gallons sold to commercial customers such as businesses, stores, etc.</t>
  </si>
  <si>
    <t>Line 7:      Enter the total gallons sold to residential customers.</t>
  </si>
  <si>
    <t>WATER LOSS PERCENTAGE FOR PSC RATEMAKING PURPOSES</t>
  </si>
  <si>
    <t>Line 13:    Enter total gallons sold that is not included in lines 7 through 12 above. An example would a temporary or one time sale to a farmer or home construction site. An explanation MUST be included.</t>
  </si>
  <si>
    <t>Line 16:    Enter gallons used at the water treatment plant for production, filter backwash, basin cleaning, etc. Do not enter usage that occurs prior to the metered entry point to the distribution system.</t>
  </si>
  <si>
    <t>Reference width - paper (0.004) dime (0.045)</t>
  </si>
  <si>
    <r>
      <t xml:space="preserve">Insert the approximate dimensions of the hole or crack to determine the area of the break. Insert the area in the spreadsheet below.                                       </t>
    </r>
    <r>
      <rPr>
        <b/>
        <sz val="8"/>
        <rFont val="Arial"/>
        <family val="2"/>
      </rPr>
      <t xml:space="preserve"> Reference width - paper (0.004) dime (0.045)</t>
    </r>
  </si>
  <si>
    <t>WATER LOSS PERCENTAGE</t>
  </si>
  <si>
    <t>WATER PRODUCED AND PURCHASED</t>
  </si>
  <si>
    <t>Other Loss (explain)</t>
  </si>
  <si>
    <t>Line 19:    Automatic entry from worksheet for hydrant flushing and forced tank overflow for DBP flushing.</t>
  </si>
  <si>
    <t>Revised 12/5/2019</t>
  </si>
  <si>
    <t>Monthly Service Line Repair Report</t>
  </si>
  <si>
    <t>Monthly Main Line Repair Report</t>
  </si>
  <si>
    <t>Total Gallons Lost Due to Service Line Breaks</t>
  </si>
  <si>
    <t>Total Gallons Lost Due to Main Line Breaks</t>
  </si>
  <si>
    <t>Main Line Breaks</t>
  </si>
  <si>
    <t>Service Line Breaks</t>
  </si>
  <si>
    <t>(repaired during current month)</t>
  </si>
  <si>
    <t>Line 26:    Enter gallons lost such as from AWWA line leakage calculation, meter inaccuracies, meter mis-reads, computer and billing adjustments. Documentation MUST be on file for any line leaks entry.</t>
  </si>
  <si>
    <t xml:space="preserve">Line 27:    Automatic entry from worksheet for repairs made for short term "Excavation" breaks. </t>
  </si>
  <si>
    <t>Line 28:    Enter gallons lost due to theft during curent month. Documentation MUST be on file.</t>
  </si>
  <si>
    <t>NOTE:      Line 37 is the percentage of water loss for ratemaking puposes for systems under PSC authority. The total gallons lost, known and unknown, is divided by the total produced and/or purchased to determine this percentage.</t>
  </si>
  <si>
    <t>Line 25:    Automatic entry from worksheet for service line repairs for leaks during current month.</t>
  </si>
  <si>
    <t>Line 24:    Automatic entry from worksheet for main line repairs for long term leaks during current month.</t>
  </si>
  <si>
    <t xml:space="preserve">NOTE:      Lines 31 through 36 provides information on water that was not sold, used, or lost in documented ways. The amount on line 31 is water lost in still undiscovered locations. This section of the report provides a breakdown of the amounts and costs of this "Unknown Loss".       </t>
  </si>
  <si>
    <t>Hole</t>
  </si>
  <si>
    <t>Area</t>
  </si>
  <si>
    <t>Crack</t>
  </si>
  <si>
    <t>Enter Hole or Crack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</si>
</sst>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0.0"/>
    <numFmt numFmtId="166" formatCode="0.000"/>
    <numFmt numFmtId="167" formatCode="m/d/yy;@"/>
    <numFmt numFmtId="168" formatCode="&quot;$&quot;#,##0.00"/>
    <numFmt numFmtId="169" formatCode="0.0%"/>
    <numFmt numFmtId="170" formatCode="&quot;$&quot;#,##0.000"/>
  </numFmts>
  <fonts count="36" x14ac:knownFonts="1">
    <font>
      <sz val="10"/>
      <name val="Arial"/>
    </font>
    <font>
      <sz val="10"/>
      <name val="Arial"/>
      <family val="2"/>
    </font>
    <font>
      <sz val="8"/>
      <name val="Arial"/>
      <family val="2"/>
    </font>
    <font>
      <b/>
      <sz val="12"/>
      <name val="Arial"/>
      <family val="2"/>
    </font>
    <font>
      <b/>
      <sz val="10"/>
      <name val="Arial"/>
      <family val="2"/>
    </font>
    <font>
      <b/>
      <sz val="9"/>
      <name val="Arial"/>
      <family val="2"/>
    </font>
    <font>
      <b/>
      <sz val="8"/>
      <name val="Arial"/>
      <family val="2"/>
    </font>
    <font>
      <sz val="10"/>
      <color indexed="9"/>
      <name val="Arial"/>
      <family val="2"/>
    </font>
    <font>
      <b/>
      <sz val="10"/>
      <color indexed="10"/>
      <name val="Arial"/>
      <family val="2"/>
    </font>
    <font>
      <sz val="9"/>
      <name val="Arial"/>
      <family val="2"/>
    </font>
    <font>
      <sz val="9"/>
      <color indexed="8"/>
      <name val="Arial"/>
      <family val="2"/>
    </font>
    <font>
      <vertAlign val="superscript"/>
      <sz val="9"/>
      <color indexed="8"/>
      <name val="Arial"/>
      <family val="2"/>
    </font>
    <font>
      <sz val="9"/>
      <name val="Arial"/>
      <family val="2"/>
    </font>
    <font>
      <sz val="8"/>
      <color indexed="10"/>
      <name val="Arial"/>
      <family val="2"/>
    </font>
    <font>
      <sz val="10"/>
      <name val="Arial"/>
      <family val="2"/>
    </font>
    <font>
      <sz val="8"/>
      <name val="Arial"/>
      <family val="2"/>
    </font>
    <font>
      <sz val="8"/>
      <color indexed="10"/>
      <name val="Arial"/>
      <family val="2"/>
    </font>
    <font>
      <sz val="10"/>
      <name val="Arial"/>
      <family val="2"/>
    </font>
    <font>
      <b/>
      <i/>
      <sz val="26"/>
      <color indexed="8"/>
      <name val="Arial"/>
      <family val="2"/>
    </font>
    <font>
      <sz val="20"/>
      <name val="Arial"/>
      <family val="2"/>
    </font>
    <font>
      <sz val="16"/>
      <color indexed="8"/>
      <name val="Arial"/>
      <family val="2"/>
    </font>
    <font>
      <b/>
      <sz val="10"/>
      <color indexed="8"/>
      <name val="Arial"/>
      <family val="2"/>
    </font>
    <font>
      <sz val="10"/>
      <color indexed="8"/>
      <name val="Arial"/>
      <family val="2"/>
    </font>
    <font>
      <b/>
      <u/>
      <sz val="10"/>
      <color indexed="8"/>
      <name val="Arial"/>
      <family val="2"/>
    </font>
    <font>
      <i/>
      <sz val="10"/>
      <color indexed="8"/>
      <name val="Arial"/>
      <family val="2"/>
    </font>
    <font>
      <b/>
      <sz val="8"/>
      <color indexed="8"/>
      <name val="Times New Roman"/>
      <family val="1"/>
    </font>
    <font>
      <sz val="8"/>
      <color indexed="8"/>
      <name val="Times New Roman"/>
      <family val="1"/>
    </font>
    <font>
      <vertAlign val="superscript"/>
      <sz val="10"/>
      <name val="Arial"/>
      <family val="2"/>
    </font>
    <font>
      <sz val="16"/>
      <name val="Arial"/>
      <family val="2"/>
    </font>
    <font>
      <b/>
      <sz val="11"/>
      <color theme="1"/>
      <name val="Calibri"/>
      <family val="2"/>
      <scheme val="minor"/>
    </font>
    <font>
      <b/>
      <sz val="9"/>
      <color theme="1"/>
      <name val="Calibri"/>
      <family val="2"/>
      <scheme val="minor"/>
    </font>
    <font>
      <b/>
      <sz val="14"/>
      <name val="Arial"/>
      <family val="2"/>
    </font>
    <font>
      <b/>
      <sz val="16"/>
      <name val="Arial"/>
      <family val="2"/>
    </font>
    <font>
      <b/>
      <sz val="10"/>
      <color rgb="FFFF0000"/>
      <name val="Arial"/>
      <family val="2"/>
    </font>
    <font>
      <sz val="10"/>
      <color rgb="FFFF0000"/>
      <name val="Arial"/>
      <family val="2"/>
    </font>
    <font>
      <b/>
      <sz val="11"/>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614">
    <xf numFmtId="0" fontId="0" fillId="0" borderId="0" xfId="0"/>
    <xf numFmtId="0" fontId="0" fillId="2" borderId="0" xfId="0" applyFill="1" applyProtection="1"/>
    <xf numFmtId="0" fontId="2" fillId="2" borderId="0" xfId="0" applyFont="1" applyFill="1" applyBorder="1" applyAlignment="1" applyProtection="1">
      <alignment vertical="center" wrapText="1"/>
    </xf>
    <xf numFmtId="0" fontId="4" fillId="2" borderId="0" xfId="0" applyFont="1" applyFill="1" applyBorder="1" applyAlignment="1" applyProtection="1">
      <alignment vertical="center" wrapText="1"/>
    </xf>
    <xf numFmtId="0" fontId="0" fillId="2" borderId="0" xfId="0" applyFill="1" applyAlignment="1" applyProtection="1">
      <alignment vertical="center"/>
    </xf>
    <xf numFmtId="0" fontId="5" fillId="0" borderId="1" xfId="0" applyFont="1" applyBorder="1" applyAlignment="1" applyProtection="1">
      <alignment horizontal="center" wrapText="1"/>
    </xf>
    <xf numFmtId="1" fontId="0" fillId="0" borderId="1" xfId="0" applyNumberFormat="1" applyBorder="1" applyAlignment="1" applyProtection="1">
      <alignment horizontal="center"/>
    </xf>
    <xf numFmtId="164" fontId="0" fillId="0" borderId="1" xfId="0" applyNumberFormat="1" applyBorder="1" applyAlignment="1" applyProtection="1">
      <alignment horizontal="center"/>
    </xf>
    <xf numFmtId="3" fontId="0" fillId="0" borderId="1" xfId="0" applyNumberFormat="1" applyBorder="1" applyAlignment="1" applyProtection="1">
      <alignment horizontal="center"/>
    </xf>
    <xf numFmtId="0" fontId="0" fillId="2" borderId="0" xfId="0" applyFill="1" applyBorder="1" applyAlignment="1" applyProtection="1">
      <alignment horizontal="right"/>
    </xf>
    <xf numFmtId="1" fontId="0" fillId="0" borderId="1" xfId="0" applyNumberFormat="1" applyBorder="1" applyAlignment="1" applyProtection="1">
      <alignment horizontal="center"/>
      <protection locked="0"/>
    </xf>
    <xf numFmtId="0" fontId="0" fillId="0" borderId="1" xfId="0" applyBorder="1" applyAlignment="1" applyProtection="1">
      <alignment horizontal="left"/>
      <protection locked="0"/>
    </xf>
    <xf numFmtId="0" fontId="2" fillId="2" borderId="0" xfId="0" applyFont="1" applyFill="1" applyBorder="1" applyAlignment="1" applyProtection="1">
      <alignment vertical="center"/>
    </xf>
    <xf numFmtId="0" fontId="4" fillId="2" borderId="0" xfId="0" applyFont="1" applyFill="1" applyAlignment="1" applyProtection="1">
      <alignment horizontal="right"/>
    </xf>
    <xf numFmtId="0" fontId="1" fillId="2" borderId="1" xfId="0" applyFont="1" applyFill="1" applyBorder="1" applyAlignment="1" applyProtection="1">
      <alignment horizontal="center" vertical="center" wrapText="1"/>
    </xf>
    <xf numFmtId="166" fontId="0" fillId="0" borderId="1" xfId="0" applyNumberFormat="1" applyBorder="1" applyAlignment="1" applyProtection="1">
      <alignment horizontal="center"/>
      <protection locked="0"/>
    </xf>
    <xf numFmtId="166" fontId="1" fillId="2" borderId="1" xfId="0" applyNumberFormat="1" applyFont="1" applyFill="1" applyBorder="1" applyAlignment="1" applyProtection="1">
      <alignment horizontal="center" vertical="center"/>
    </xf>
    <xf numFmtId="0" fontId="0" fillId="2" borderId="0" xfId="0" applyFill="1" applyBorder="1" applyProtection="1"/>
    <xf numFmtId="0" fontId="5" fillId="0" borderId="0" xfId="0" applyFont="1" applyFill="1" applyBorder="1" applyAlignment="1" applyProtection="1">
      <alignment horizontal="center" wrapText="1"/>
    </xf>
    <xf numFmtId="0" fontId="0" fillId="0" borderId="0" xfId="0" applyFill="1" applyProtection="1"/>
    <xf numFmtId="0" fontId="0" fillId="0" borderId="0" xfId="0" applyFill="1"/>
    <xf numFmtId="0" fontId="0" fillId="0" borderId="0" xfId="0" applyFill="1" applyBorder="1" applyProtection="1"/>
    <xf numFmtId="3" fontId="4" fillId="0" borderId="0" xfId="0" applyNumberFormat="1" applyFont="1" applyFill="1" applyBorder="1" applyAlignment="1" applyProtection="1">
      <alignment horizontal="center"/>
    </xf>
    <xf numFmtId="49" fontId="4" fillId="2" borderId="0" xfId="0" applyNumberFormat="1" applyFont="1" applyFill="1" applyBorder="1" applyAlignment="1" applyProtection="1">
      <alignment vertical="center"/>
    </xf>
    <xf numFmtId="0" fontId="4" fillId="0" borderId="0" xfId="0" applyFont="1" applyFill="1" applyBorder="1" applyAlignment="1" applyProtection="1">
      <alignment horizontal="center"/>
    </xf>
    <xf numFmtId="3" fontId="0" fillId="0" borderId="0" xfId="0" applyNumberFormat="1" applyFill="1" applyBorder="1" applyAlignment="1" applyProtection="1">
      <alignment horizontal="center"/>
    </xf>
    <xf numFmtId="0" fontId="6" fillId="0" borderId="0" xfId="0" applyFont="1" applyFill="1" applyProtection="1"/>
    <xf numFmtId="0" fontId="3" fillId="2" borderId="2" xfId="0" applyFont="1" applyFill="1" applyBorder="1" applyAlignment="1" applyProtection="1">
      <alignment vertical="center"/>
    </xf>
    <xf numFmtId="0" fontId="2" fillId="2" borderId="0" xfId="0" applyFont="1" applyFill="1" applyBorder="1" applyProtection="1"/>
    <xf numFmtId="0" fontId="5" fillId="0" borderId="1" xfId="0" applyFont="1" applyBorder="1" applyAlignment="1" applyProtection="1">
      <alignment horizontal="center" vertical="center" textRotation="90" wrapText="1"/>
    </xf>
    <xf numFmtId="0" fontId="5" fillId="0" borderId="1" xfId="0" applyFont="1" applyBorder="1" applyAlignment="1" applyProtection="1">
      <alignment horizontal="center" vertical="center" wrapText="1"/>
    </xf>
    <xf numFmtId="167" fontId="0" fillId="0" borderId="1" xfId="0" applyNumberFormat="1" applyBorder="1" applyAlignment="1" applyProtection="1">
      <alignment horizontal="center"/>
      <protection locked="0"/>
    </xf>
    <xf numFmtId="0" fontId="0" fillId="0" borderId="3" xfId="0" applyBorder="1" applyAlignment="1" applyProtection="1">
      <alignment horizontal="center"/>
      <protection locked="0"/>
    </xf>
    <xf numFmtId="0" fontId="0" fillId="0" borderId="0" xfId="0" applyFill="1" applyBorder="1"/>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xf>
    <xf numFmtId="0" fontId="0" fillId="2" borderId="0" xfId="0" applyFill="1" applyBorder="1" applyProtection="1">
      <protection hidden="1"/>
    </xf>
    <xf numFmtId="0" fontId="0" fillId="2" borderId="0" xfId="0" applyFill="1" applyProtection="1">
      <protection hidden="1"/>
    </xf>
    <xf numFmtId="0" fontId="5" fillId="0" borderId="1" xfId="0" applyFont="1" applyBorder="1" applyAlignment="1" applyProtection="1">
      <alignment wrapText="1"/>
      <protection hidden="1"/>
    </xf>
    <xf numFmtId="0" fontId="5" fillId="0" borderId="1" xfId="0" applyFont="1" applyBorder="1" applyAlignment="1" applyProtection="1">
      <protection hidden="1"/>
    </xf>
    <xf numFmtId="0" fontId="4" fillId="0" borderId="3" xfId="0" applyFont="1" applyBorder="1" applyAlignment="1" applyProtection="1">
      <alignment horizontal="center" textRotation="90"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textRotation="90" wrapText="1"/>
      <protection hidden="1"/>
    </xf>
    <xf numFmtId="0" fontId="5" fillId="0" borderId="1" xfId="0" applyFont="1" applyBorder="1" applyAlignment="1" applyProtection="1">
      <alignment horizontal="center" wrapText="1"/>
      <protection hidden="1"/>
    </xf>
    <xf numFmtId="1" fontId="0" fillId="0" borderId="1" xfId="0" applyNumberFormat="1" applyBorder="1" applyAlignment="1" applyProtection="1">
      <alignment horizontal="center"/>
      <protection hidden="1"/>
    </xf>
    <xf numFmtId="164" fontId="0" fillId="0" borderId="1" xfId="0" applyNumberFormat="1" applyBorder="1" applyAlignment="1" applyProtection="1">
      <alignment horizontal="center"/>
      <protection hidden="1"/>
    </xf>
    <xf numFmtId="3" fontId="0" fillId="0" borderId="1" xfId="0" applyNumberFormat="1" applyBorder="1" applyAlignment="1" applyProtection="1">
      <alignment horizontal="center"/>
      <protection hidden="1"/>
    </xf>
    <xf numFmtId="0" fontId="0" fillId="2" borderId="0" xfId="0" applyFill="1" applyBorder="1" applyAlignment="1" applyProtection="1">
      <alignment horizontal="right"/>
      <protection hidden="1"/>
    </xf>
    <xf numFmtId="0" fontId="4" fillId="2" borderId="0" xfId="0" applyFont="1" applyFill="1" applyAlignment="1" applyProtection="1">
      <alignment horizontal="right"/>
      <protection hidden="1"/>
    </xf>
    <xf numFmtId="0" fontId="6" fillId="2" borderId="0" xfId="0" applyFont="1" applyFill="1" applyBorder="1" applyAlignment="1" applyProtection="1">
      <alignment horizontal="center" vertical="center"/>
      <protection hidden="1"/>
    </xf>
    <xf numFmtId="3" fontId="0" fillId="0" borderId="1" xfId="0" applyNumberFormat="1" applyBorder="1" applyAlignment="1" applyProtection="1">
      <alignment horizontal="center"/>
      <protection locked="0"/>
    </xf>
    <xf numFmtId="0" fontId="3" fillId="2" borderId="4" xfId="0" applyFont="1" applyFill="1" applyBorder="1" applyAlignment="1" applyProtection="1">
      <alignment vertical="center"/>
    </xf>
    <xf numFmtId="0" fontId="2" fillId="2" borderId="5" xfId="0" applyFont="1" applyFill="1" applyBorder="1" applyAlignment="1" applyProtection="1">
      <alignment vertical="center" wrapText="1"/>
    </xf>
    <xf numFmtId="0" fontId="2" fillId="2" borderId="5" xfId="0" applyFont="1" applyFill="1" applyBorder="1" applyAlignment="1" applyProtection="1">
      <alignment vertical="center"/>
    </xf>
    <xf numFmtId="0" fontId="0" fillId="2" borderId="5" xfId="0" applyFill="1" applyBorder="1" applyProtection="1"/>
    <xf numFmtId="0" fontId="5" fillId="0" borderId="1" xfId="0" applyFont="1" applyBorder="1" applyProtection="1"/>
    <xf numFmtId="14" fontId="0" fillId="0" borderId="1" xfId="0" applyNumberFormat="1" applyBorder="1" applyAlignment="1" applyProtection="1">
      <alignment horizontal="left"/>
      <protection locked="0"/>
    </xf>
    <xf numFmtId="0" fontId="6" fillId="2" borderId="0" xfId="0" applyFont="1" applyFill="1" applyAlignment="1" applyProtection="1">
      <alignment horizontal="center" vertical="center"/>
    </xf>
    <xf numFmtId="0" fontId="6" fillId="2" borderId="0" xfId="0" applyFont="1" applyFill="1" applyAlignment="1" applyProtection="1">
      <alignment horizontal="left"/>
    </xf>
    <xf numFmtId="0" fontId="0" fillId="2" borderId="0" xfId="0" applyFill="1" applyAlignment="1" applyProtection="1">
      <alignment horizontal="right"/>
    </xf>
    <xf numFmtId="0" fontId="0" fillId="2" borderId="1" xfId="0" applyFill="1" applyBorder="1" applyAlignment="1" applyProtection="1">
      <alignment horizontal="center"/>
    </xf>
    <xf numFmtId="0" fontId="9" fillId="2" borderId="0" xfId="0" applyFont="1" applyFill="1" applyAlignment="1" applyProtection="1">
      <alignment horizontal="right" vertical="center"/>
    </xf>
    <xf numFmtId="0" fontId="5" fillId="0" borderId="1" xfId="0" applyFont="1" applyFill="1" applyBorder="1" applyAlignment="1" applyProtection="1">
      <alignment horizontal="center" wrapText="1"/>
    </xf>
    <xf numFmtId="0" fontId="0" fillId="0" borderId="1" xfId="0" applyBorder="1" applyAlignment="1" applyProtection="1">
      <alignment horizontal="center"/>
      <protection locked="0"/>
    </xf>
    <xf numFmtId="2" fontId="0" fillId="0" borderId="1" xfId="0" applyNumberFormat="1" applyBorder="1" applyAlignment="1" applyProtection="1">
      <alignment horizontal="center"/>
      <protection locked="0"/>
    </xf>
    <xf numFmtId="165" fontId="0" fillId="0" borderId="1" xfId="0" applyNumberFormat="1" applyBorder="1" applyAlignment="1" applyProtection="1">
      <alignment horizontal="center"/>
      <protection locked="0"/>
    </xf>
    <xf numFmtId="0" fontId="0" fillId="2" borderId="0" xfId="0" applyFill="1"/>
    <xf numFmtId="0" fontId="6" fillId="2" borderId="0" xfId="0" applyFont="1" applyFill="1" applyAlignment="1">
      <alignment horizontal="left"/>
    </xf>
    <xf numFmtId="0" fontId="6" fillId="2" borderId="0" xfId="0" applyFont="1" applyFill="1"/>
    <xf numFmtId="0" fontId="5" fillId="2" borderId="0" xfId="0" applyFont="1" applyFill="1" applyProtection="1"/>
    <xf numFmtId="0" fontId="13" fillId="2" borderId="0" xfId="0" applyFont="1" applyFill="1" applyProtection="1">
      <protection hidden="1"/>
    </xf>
    <xf numFmtId="9" fontId="0" fillId="2" borderId="0" xfId="1" applyFont="1" applyFill="1" applyProtection="1">
      <protection hidden="1"/>
    </xf>
    <xf numFmtId="0" fontId="0" fillId="2" borderId="0" xfId="0" applyFill="1" applyAlignment="1" applyProtection="1">
      <alignment horizontal="center"/>
      <protection hidden="1"/>
    </xf>
    <xf numFmtId="0" fontId="4" fillId="2" borderId="0" xfId="0" applyFont="1" applyFill="1" applyBorder="1" applyProtection="1">
      <protection hidden="1"/>
    </xf>
    <xf numFmtId="168" fontId="1" fillId="2" borderId="1" xfId="0" applyNumberFormat="1" applyFont="1" applyFill="1" applyBorder="1" applyAlignment="1" applyProtection="1">
      <alignment horizontal="right"/>
      <protection locked="0"/>
    </xf>
    <xf numFmtId="168" fontId="0" fillId="2" borderId="1" xfId="0" applyNumberFormat="1" applyFill="1" applyBorder="1" applyProtection="1">
      <protection locked="0"/>
    </xf>
    <xf numFmtId="9" fontId="0" fillId="2" borderId="0" xfId="1" applyFont="1" applyFill="1" applyBorder="1" applyProtection="1">
      <protection hidden="1"/>
    </xf>
    <xf numFmtId="0" fontId="0" fillId="2" borderId="0" xfId="0" applyFill="1" applyBorder="1" applyAlignment="1" applyProtection="1">
      <protection hidden="1"/>
    </xf>
    <xf numFmtId="168" fontId="0" fillId="2" borderId="0" xfId="0" applyNumberFormat="1" applyFill="1" applyBorder="1" applyProtection="1">
      <protection hidden="1"/>
    </xf>
    <xf numFmtId="0" fontId="4" fillId="2" borderId="9" xfId="0" applyFont="1" applyFill="1" applyBorder="1" applyProtection="1">
      <protection hidden="1"/>
    </xf>
    <xf numFmtId="0" fontId="0" fillId="2" borderId="9" xfId="0" applyFill="1" applyBorder="1" applyProtection="1">
      <protection hidden="1"/>
    </xf>
    <xf numFmtId="0" fontId="4" fillId="2" borderId="9" xfId="0" applyFont="1" applyFill="1" applyBorder="1" applyAlignment="1" applyProtection="1">
      <alignment horizontal="right" wrapText="1"/>
      <protection hidden="1"/>
    </xf>
    <xf numFmtId="9" fontId="0" fillId="2" borderId="9" xfId="1" applyFont="1" applyFill="1" applyBorder="1" applyAlignment="1" applyProtection="1">
      <alignment horizontal="right"/>
      <protection hidden="1"/>
    </xf>
    <xf numFmtId="3" fontId="0" fillId="0" borderId="1" xfId="0" applyNumberFormat="1" applyFill="1" applyBorder="1" applyProtection="1">
      <protection locked="0"/>
    </xf>
    <xf numFmtId="0" fontId="0" fillId="2" borderId="0" xfId="0" applyFill="1" applyBorder="1" applyAlignment="1" applyProtection="1">
      <alignment horizontal="center"/>
      <protection hidden="1"/>
    </xf>
    <xf numFmtId="3" fontId="0" fillId="2" borderId="1" xfId="0" applyNumberFormat="1" applyFill="1" applyBorder="1" applyProtection="1">
      <protection locked="0"/>
    </xf>
    <xf numFmtId="3" fontId="0" fillId="2" borderId="0" xfId="0" applyNumberFormat="1" applyFill="1" applyBorder="1" applyProtection="1">
      <protection hidden="1"/>
    </xf>
    <xf numFmtId="0" fontId="0" fillId="2" borderId="10" xfId="0" applyFill="1" applyBorder="1" applyAlignment="1" applyProtection="1">
      <alignment horizontal="center"/>
      <protection hidden="1"/>
    </xf>
    <xf numFmtId="0" fontId="0" fillId="2" borderId="10" xfId="0" applyFill="1" applyBorder="1" applyProtection="1">
      <protection hidden="1"/>
    </xf>
    <xf numFmtId="9" fontId="0" fillId="2" borderId="10" xfId="1" applyFont="1" applyFill="1" applyBorder="1" applyProtection="1">
      <protection hidden="1"/>
    </xf>
    <xf numFmtId="10" fontId="0" fillId="2" borderId="0" xfId="1" applyNumberFormat="1" applyFont="1" applyFill="1" applyBorder="1" applyProtection="1">
      <protection hidden="1"/>
    </xf>
    <xf numFmtId="3" fontId="0" fillId="2" borderId="10" xfId="0" applyNumberFormat="1" applyFill="1" applyBorder="1" applyProtection="1">
      <protection hidden="1"/>
    </xf>
    <xf numFmtId="10" fontId="0" fillId="2" borderId="0" xfId="1" applyNumberFormat="1" applyFont="1" applyFill="1" applyProtection="1">
      <protection hidden="1"/>
    </xf>
    <xf numFmtId="3" fontId="14" fillId="2" borderId="0" xfId="0" applyNumberFormat="1" applyFont="1" applyFill="1" applyBorder="1" applyAlignment="1" applyProtection="1">
      <protection hidden="1"/>
    </xf>
    <xf numFmtId="3" fontId="4" fillId="2" borderId="0" xfId="0" applyNumberFormat="1" applyFont="1" applyFill="1" applyBorder="1" applyProtection="1">
      <protection hidden="1"/>
    </xf>
    <xf numFmtId="10" fontId="14" fillId="2" borderId="0" xfId="1" applyNumberFormat="1" applyFont="1" applyFill="1" applyBorder="1" applyProtection="1">
      <protection hidden="1"/>
    </xf>
    <xf numFmtId="168" fontId="4" fillId="2" borderId="10" xfId="0" applyNumberFormat="1" applyFont="1" applyFill="1" applyBorder="1" applyAlignment="1" applyProtection="1">
      <alignment horizontal="right"/>
      <protection hidden="1"/>
    </xf>
    <xf numFmtId="10" fontId="0" fillId="2" borderId="10" xfId="1" applyNumberFormat="1" applyFont="1" applyFill="1" applyBorder="1" applyProtection="1">
      <protection hidden="1"/>
    </xf>
    <xf numFmtId="0" fontId="14" fillId="2" borderId="0" xfId="0" applyFont="1" applyFill="1" applyProtection="1">
      <protection hidden="1"/>
    </xf>
    <xf numFmtId="9" fontId="0" fillId="0" borderId="0" xfId="1" applyFont="1" applyFill="1" applyBorder="1" applyProtection="1"/>
    <xf numFmtId="0" fontId="0" fillId="0" borderId="0" xfId="0" applyFill="1" applyBorder="1" applyAlignment="1" applyProtection="1">
      <alignment horizontal="center"/>
    </xf>
    <xf numFmtId="9" fontId="0" fillId="0" borderId="0" xfId="1" applyFont="1" applyFill="1" applyBorder="1"/>
    <xf numFmtId="9" fontId="0" fillId="0" borderId="0" xfId="1" applyFont="1"/>
    <xf numFmtId="0" fontId="6" fillId="2" borderId="0" xfId="0" applyFont="1" applyFill="1" applyAlignment="1">
      <alignment horizontal="center" vertical="center"/>
    </xf>
    <xf numFmtId="0" fontId="7" fillId="2" borderId="10" xfId="0" applyFont="1" applyFill="1" applyBorder="1" applyProtection="1">
      <protection hidden="1"/>
    </xf>
    <xf numFmtId="0" fontId="13" fillId="2" borderId="0" xfId="0" applyFont="1" applyFill="1" applyAlignment="1" applyProtection="1">
      <alignment horizontal="center"/>
      <protection hidden="1"/>
    </xf>
    <xf numFmtId="0" fontId="16" fillId="2" borderId="0" xfId="0" applyFont="1" applyFill="1" applyAlignment="1" applyProtection="1">
      <alignment horizontal="center"/>
      <protection hidden="1"/>
    </xf>
    <xf numFmtId="0" fontId="4" fillId="2" borderId="0" xfId="0" applyFont="1" applyFill="1" applyProtection="1">
      <protection hidden="1"/>
    </xf>
    <xf numFmtId="0" fontId="4" fillId="2" borderId="0" xfId="0" applyFont="1" applyFill="1" applyAlignment="1" applyProtection="1">
      <alignment horizontal="center"/>
      <protection hidden="1"/>
    </xf>
    <xf numFmtId="167" fontId="12" fillId="0" borderId="18" xfId="0" applyNumberFormat="1" applyFont="1" applyBorder="1" applyProtection="1">
      <protection locked="0"/>
    </xf>
    <xf numFmtId="167" fontId="12" fillId="0" borderId="21" xfId="0" applyNumberFormat="1" applyFont="1" applyBorder="1" applyProtection="1">
      <protection locked="0"/>
    </xf>
    <xf numFmtId="49" fontId="12" fillId="0" borderId="1" xfId="0" applyNumberFormat="1" applyFont="1" applyBorder="1" applyProtection="1">
      <protection locked="0"/>
    </xf>
    <xf numFmtId="49" fontId="12" fillId="0" borderId="1" xfId="0" applyNumberFormat="1" applyFont="1" applyBorder="1" applyAlignment="1" applyProtection="1">
      <alignment horizontal="center"/>
      <protection locked="0"/>
    </xf>
    <xf numFmtId="167" fontId="12" fillId="0" borderId="23" xfId="0" applyNumberFormat="1" applyFont="1" applyBorder="1" applyProtection="1">
      <protection locked="0"/>
    </xf>
    <xf numFmtId="49" fontId="12" fillId="0" borderId="24" xfId="0" applyNumberFormat="1" applyFont="1" applyBorder="1" applyProtection="1">
      <protection locked="0"/>
    </xf>
    <xf numFmtId="49" fontId="12" fillId="0" borderId="24" xfId="0" applyNumberFormat="1" applyFont="1" applyBorder="1" applyAlignment="1" applyProtection="1">
      <alignment horizontal="center"/>
      <protection locked="0"/>
    </xf>
    <xf numFmtId="0" fontId="4" fillId="2" borderId="1" xfId="0" applyNumberFormat="1" applyFont="1" applyFill="1" applyBorder="1" applyAlignment="1" applyProtection="1">
      <alignment horizontal="center" vertical="center"/>
    </xf>
    <xf numFmtId="10" fontId="4" fillId="0" borderId="0" xfId="1" applyNumberFormat="1" applyFont="1" applyFill="1" applyBorder="1" applyProtection="1">
      <protection hidden="1"/>
    </xf>
    <xf numFmtId="9" fontId="8" fillId="2" borderId="0" xfId="1" applyFont="1" applyFill="1" applyBorder="1" applyProtection="1">
      <protection hidden="1"/>
    </xf>
    <xf numFmtId="4" fontId="0" fillId="2" borderId="0" xfId="0" applyNumberFormat="1" applyFill="1" applyBorder="1" applyProtection="1">
      <protection hidden="1"/>
    </xf>
    <xf numFmtId="9" fontId="0" fillId="2" borderId="0" xfId="1" applyFont="1" applyFill="1" applyBorder="1" applyAlignment="1" applyProtection="1">
      <alignment horizontal="right"/>
      <protection hidden="1"/>
    </xf>
    <xf numFmtId="0" fontId="7" fillId="2" borderId="0" xfId="0" applyFont="1" applyFill="1" applyBorder="1" applyProtection="1">
      <protection hidden="1"/>
    </xf>
    <xf numFmtId="10" fontId="4" fillId="2" borderId="0" xfId="1" applyNumberFormat="1" applyFont="1" applyFill="1" applyBorder="1" applyProtection="1">
      <protection hidden="1"/>
    </xf>
    <xf numFmtId="168" fontId="4" fillId="2" borderId="0" xfId="0" applyNumberFormat="1" applyFont="1" applyFill="1" applyBorder="1" applyAlignment="1" applyProtection="1">
      <alignment horizontal="right"/>
      <protection hidden="1"/>
    </xf>
    <xf numFmtId="169" fontId="0" fillId="2" borderId="0" xfId="1" applyNumberFormat="1" applyFont="1" applyFill="1" applyProtection="1">
      <protection hidden="1"/>
    </xf>
    <xf numFmtId="169" fontId="0" fillId="2" borderId="0" xfId="1" applyNumberFormat="1" applyFont="1" applyFill="1" applyBorder="1" applyProtection="1">
      <protection hidden="1"/>
    </xf>
    <xf numFmtId="169" fontId="4" fillId="2" borderId="10" xfId="1" applyNumberFormat="1" applyFont="1" applyFill="1" applyBorder="1" applyProtection="1">
      <protection hidden="1"/>
    </xf>
    <xf numFmtId="0" fontId="12" fillId="2" borderId="0" xfId="0" applyFont="1" applyFill="1" applyProtection="1"/>
    <xf numFmtId="0" fontId="12" fillId="2" borderId="0" xfId="0" applyFont="1" applyFill="1" applyAlignment="1" applyProtection="1">
      <alignment horizontal="center"/>
    </xf>
    <xf numFmtId="0" fontId="4" fillId="2" borderId="0" xfId="0" applyFont="1" applyFill="1" applyProtection="1"/>
    <xf numFmtId="0" fontId="4" fillId="2" borderId="0" xfId="0" applyFont="1" applyFill="1" applyBorder="1" applyAlignment="1" applyProtection="1">
      <alignment horizontal="center"/>
    </xf>
    <xf numFmtId="0" fontId="4" fillId="2" borderId="0" xfId="0" applyFont="1" applyFill="1" applyBorder="1" applyAlignment="1" applyProtection="1">
      <alignment horizontal="left"/>
    </xf>
    <xf numFmtId="0" fontId="12" fillId="2" borderId="0" xfId="0" applyFont="1" applyFill="1" applyBorder="1" applyProtection="1"/>
    <xf numFmtId="0" fontId="5" fillId="2" borderId="27" xfId="0" applyFont="1" applyFill="1" applyBorder="1" applyProtection="1"/>
    <xf numFmtId="0" fontId="5" fillId="2" borderId="28" xfId="0" applyFont="1" applyFill="1" applyBorder="1" applyProtection="1"/>
    <xf numFmtId="0" fontId="5" fillId="2" borderId="16" xfId="0" applyFont="1" applyFill="1" applyBorder="1" applyAlignment="1" applyProtection="1">
      <alignment horizontal="center"/>
    </xf>
    <xf numFmtId="0" fontId="5" fillId="2" borderId="9" xfId="0" applyFont="1" applyFill="1" applyBorder="1" applyAlignment="1" applyProtection="1">
      <alignment horizontal="center"/>
    </xf>
    <xf numFmtId="0" fontId="5" fillId="2" borderId="17" xfId="0" applyFont="1" applyFill="1" applyBorder="1" applyAlignment="1" applyProtection="1">
      <alignment horizontal="center"/>
    </xf>
    <xf numFmtId="0" fontId="3" fillId="2" borderId="2" xfId="0" applyFont="1" applyFill="1" applyBorder="1" applyAlignment="1" applyProtection="1">
      <alignment vertical="center"/>
      <protection hidden="1"/>
    </xf>
    <xf numFmtId="0" fontId="2" fillId="2" borderId="0" xfId="0" applyFont="1" applyFill="1" applyBorder="1" applyAlignment="1" applyProtection="1">
      <alignment vertical="center" wrapText="1"/>
      <protection hidden="1"/>
    </xf>
    <xf numFmtId="0" fontId="2" fillId="2" borderId="0" xfId="0" applyFont="1" applyFill="1" applyBorder="1" applyAlignment="1" applyProtection="1">
      <alignment vertical="center"/>
      <protection hidden="1"/>
    </xf>
    <xf numFmtId="0" fontId="4" fillId="2" borderId="0" xfId="0" applyFont="1" applyFill="1" applyAlignment="1" applyProtection="1">
      <alignment horizontal="right" vertical="center"/>
      <protection hidden="1"/>
    </xf>
    <xf numFmtId="166" fontId="1" fillId="2" borderId="1" xfId="0" applyNumberFormat="1" applyFont="1" applyFill="1" applyBorder="1" applyAlignment="1" applyProtection="1">
      <alignment horizontal="center" vertical="center"/>
      <protection hidden="1"/>
    </xf>
    <xf numFmtId="0" fontId="7" fillId="2" borderId="0" xfId="0" applyFont="1" applyFill="1" applyAlignment="1" applyProtection="1">
      <alignment vertical="center"/>
      <protection hidden="1"/>
    </xf>
    <xf numFmtId="49" fontId="4" fillId="2" borderId="0" xfId="0" applyNumberFormat="1" applyFont="1" applyFill="1" applyBorder="1" applyAlignment="1" applyProtection="1">
      <alignment vertical="center"/>
      <protection hidden="1"/>
    </xf>
    <xf numFmtId="49" fontId="15" fillId="2" borderId="0" xfId="0" applyNumberFormat="1" applyFont="1" applyFill="1" applyBorder="1" applyAlignment="1" applyProtection="1">
      <alignment vertical="top"/>
      <protection hidden="1"/>
    </xf>
    <xf numFmtId="0" fontId="2" fillId="2" borderId="0" xfId="0" applyFont="1" applyFill="1" applyBorder="1" applyAlignment="1" applyProtection="1">
      <alignment wrapText="1"/>
      <protection hidden="1"/>
    </xf>
    <xf numFmtId="0" fontId="2" fillId="2" borderId="0" xfId="0" applyFont="1" applyFill="1" applyBorder="1" applyProtection="1">
      <protection hidden="1"/>
    </xf>
    <xf numFmtId="0" fontId="4" fillId="2" borderId="1" xfId="0" applyNumberFormat="1" applyFont="1" applyFill="1" applyBorder="1" applyAlignment="1" applyProtection="1">
      <alignment horizontal="center" vertical="center"/>
      <protection hidden="1"/>
    </xf>
    <xf numFmtId="0" fontId="4" fillId="2" borderId="29" xfId="0" applyFont="1" applyFill="1" applyBorder="1" applyAlignment="1" applyProtection="1">
      <alignment horizontal="right" vertical="center"/>
      <protection hidden="1"/>
    </xf>
    <xf numFmtId="0" fontId="1" fillId="2" borderId="1" xfId="0" applyFont="1" applyFill="1" applyBorder="1" applyAlignment="1" applyProtection="1">
      <alignment horizontal="center" vertical="center" wrapText="1"/>
      <protection hidden="1"/>
    </xf>
    <xf numFmtId="0" fontId="4" fillId="2" borderId="0" xfId="0" applyFont="1" applyFill="1" applyBorder="1" applyAlignment="1" applyProtection="1">
      <alignment vertical="center" wrapText="1"/>
      <protection hidden="1"/>
    </xf>
    <xf numFmtId="0" fontId="0" fillId="2" borderId="0" xfId="0" applyFill="1" applyAlignment="1" applyProtection="1">
      <alignment vertical="center"/>
      <protection hidden="1"/>
    </xf>
    <xf numFmtId="0" fontId="0" fillId="0" borderId="0" xfId="0" applyProtection="1">
      <protection hidden="1"/>
    </xf>
    <xf numFmtId="0" fontId="15" fillId="0" borderId="0" xfId="0" applyFont="1" applyAlignment="1" applyProtection="1">
      <alignment horizontal="center"/>
      <protection hidden="1"/>
    </xf>
    <xf numFmtId="3" fontId="0" fillId="2" borderId="1" xfId="0" applyNumberFormat="1" applyFill="1" applyBorder="1" applyProtection="1">
      <protection hidden="1"/>
    </xf>
    <xf numFmtId="0" fontId="0" fillId="0" borderId="0" xfId="0" applyFill="1" applyProtection="1">
      <protection hidden="1"/>
    </xf>
    <xf numFmtId="9" fontId="0" fillId="0" borderId="0" xfId="1" applyFont="1" applyFill="1" applyProtection="1">
      <protection hidden="1"/>
    </xf>
    <xf numFmtId="0" fontId="4" fillId="2" borderId="1" xfId="0" applyFont="1" applyFill="1" applyBorder="1" applyAlignment="1" applyProtection="1">
      <alignment horizontal="center"/>
      <protection hidden="1"/>
    </xf>
    <xf numFmtId="0" fontId="21" fillId="2" borderId="0" xfId="0" applyFont="1" applyFill="1" applyProtection="1">
      <protection hidden="1"/>
    </xf>
    <xf numFmtId="0" fontId="16" fillId="2" borderId="0" xfId="0" applyFont="1" applyFill="1" applyBorder="1" applyAlignment="1" applyProtection="1">
      <alignment vertical="center" wrapText="1"/>
      <protection hidden="1"/>
    </xf>
    <xf numFmtId="0" fontId="0" fillId="2" borderId="0" xfId="0" applyFill="1" applyBorder="1" applyAlignment="1" applyProtection="1">
      <alignment vertical="center" wrapText="1"/>
      <protection hidden="1"/>
    </xf>
    <xf numFmtId="0" fontId="22" fillId="2" borderId="0" xfId="0" applyFont="1" applyFill="1" applyProtection="1">
      <protection hidden="1"/>
    </xf>
    <xf numFmtId="0" fontId="1" fillId="2" borderId="0" xfId="0" applyFont="1" applyFill="1" applyProtection="1">
      <protection hidden="1"/>
    </xf>
    <xf numFmtId="0" fontId="25" fillId="2" borderId="0" xfId="0" applyFont="1" applyFill="1" applyProtection="1">
      <protection hidden="1"/>
    </xf>
    <xf numFmtId="0" fontId="0" fillId="2" borderId="0" xfId="0" applyFill="1" applyAlignment="1" applyProtection="1">
      <protection hidden="1"/>
    </xf>
    <xf numFmtId="0" fontId="3" fillId="3" borderId="0" xfId="0" applyFont="1" applyFill="1" applyAlignment="1">
      <alignment horizontal="center"/>
    </xf>
    <xf numFmtId="0" fontId="4" fillId="3" borderId="0" xfId="0" applyFont="1" applyFill="1"/>
    <xf numFmtId="0" fontId="4" fillId="3" borderId="0" xfId="0" applyFont="1" applyFill="1" applyAlignment="1">
      <alignment horizontal="right"/>
    </xf>
    <xf numFmtId="0" fontId="0" fillId="3" borderId="0" xfId="0" applyFill="1"/>
    <xf numFmtId="0" fontId="4" fillId="3" borderId="0" xfId="0" applyFont="1" applyFill="1" applyBorder="1" applyAlignment="1">
      <alignment horizontal="right"/>
    </xf>
    <xf numFmtId="0" fontId="0" fillId="3" borderId="0" xfId="0" applyFill="1" applyAlignment="1"/>
    <xf numFmtId="168" fontId="0" fillId="3" borderId="1" xfId="0" applyNumberFormat="1" applyFill="1" applyBorder="1" applyAlignment="1">
      <alignment horizontal="center"/>
    </xf>
    <xf numFmtId="0" fontId="0" fillId="3" borderId="11" xfId="0" applyFill="1" applyBorder="1"/>
    <xf numFmtId="0" fontId="0" fillId="3" borderId="12" xfId="0" applyFill="1" applyBorder="1"/>
    <xf numFmtId="0" fontId="0" fillId="3" borderId="13" xfId="0" applyFill="1" applyBorder="1"/>
    <xf numFmtId="0" fontId="14" fillId="3" borderId="0" xfId="0" applyFont="1" applyFill="1" applyBorder="1"/>
    <xf numFmtId="0" fontId="0" fillId="3" borderId="15" xfId="0" applyFill="1" applyBorder="1"/>
    <xf numFmtId="0" fontId="4" fillId="3" borderId="14" xfId="0" applyFont="1" applyFill="1" applyBorder="1"/>
    <xf numFmtId="0" fontId="0" fillId="3" borderId="0" xfId="0" applyFill="1" applyBorder="1"/>
    <xf numFmtId="0" fontId="0" fillId="3" borderId="14" xfId="0" applyFill="1" applyBorder="1"/>
    <xf numFmtId="0" fontId="14" fillId="3" borderId="0" xfId="0" applyFont="1" applyFill="1" applyBorder="1" applyAlignment="1">
      <alignment horizontal="center"/>
    </xf>
    <xf numFmtId="0" fontId="0" fillId="3" borderId="16" xfId="0" applyFill="1" applyBorder="1"/>
    <xf numFmtId="0" fontId="0" fillId="3" borderId="9" xfId="0" applyFill="1" applyBorder="1"/>
    <xf numFmtId="0" fontId="0" fillId="3" borderId="17" xfId="0" applyFill="1" applyBorder="1"/>
    <xf numFmtId="0" fontId="0" fillId="3" borderId="0" xfId="0" applyFill="1" applyBorder="1" applyAlignment="1">
      <alignment horizontal="center"/>
    </xf>
    <xf numFmtId="49" fontId="0" fillId="2" borderId="0" xfId="0" applyNumberFormat="1" applyFill="1" applyAlignment="1" applyProtection="1">
      <protection hidden="1"/>
    </xf>
    <xf numFmtId="0" fontId="0" fillId="4" borderId="1" xfId="0" applyFill="1" applyBorder="1" applyAlignment="1" applyProtection="1">
      <alignment horizontal="center"/>
      <protection locked="0"/>
    </xf>
    <xf numFmtId="168" fontId="0" fillId="4" borderId="1" xfId="0" applyNumberFormat="1" applyFill="1" applyBorder="1" applyAlignment="1" applyProtection="1">
      <alignment horizontal="center"/>
      <protection locked="0"/>
    </xf>
    <xf numFmtId="0" fontId="4" fillId="2" borderId="1" xfId="0" applyFont="1" applyFill="1" applyBorder="1" applyAlignment="1" applyProtection="1">
      <alignment horizontal="center"/>
    </xf>
    <xf numFmtId="0" fontId="14" fillId="3" borderId="0" xfId="0" applyFont="1" applyFill="1" applyAlignment="1">
      <alignment horizontal="center"/>
    </xf>
    <xf numFmtId="0" fontId="0" fillId="3" borderId="1" xfId="0" applyFill="1" applyBorder="1" applyAlignment="1">
      <alignment horizontal="center"/>
    </xf>
    <xf numFmtId="0" fontId="1" fillId="4" borderId="1"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wrapText="1"/>
      <protection locked="0"/>
    </xf>
    <xf numFmtId="0" fontId="14" fillId="3" borderId="0" xfId="0" applyFont="1" applyFill="1" applyBorder="1" applyAlignment="1">
      <alignment horizontal="center"/>
    </xf>
    <xf numFmtId="0" fontId="0" fillId="3" borderId="0" xfId="0" applyFill="1" applyProtection="1">
      <protection hidden="1"/>
    </xf>
    <xf numFmtId="0" fontId="0" fillId="3" borderId="0" xfId="0" applyFill="1" applyBorder="1" applyProtection="1">
      <protection hidden="1"/>
    </xf>
    <xf numFmtId="3" fontId="0" fillId="4" borderId="1" xfId="0" applyNumberFormat="1" applyFill="1" applyBorder="1" applyAlignment="1" applyProtection="1">
      <alignment horizontal="center"/>
      <protection locked="0"/>
    </xf>
    <xf numFmtId="0" fontId="0" fillId="0" borderId="0" xfId="0" applyFill="1" applyAlignment="1"/>
    <xf numFmtId="0" fontId="4" fillId="3" borderId="0" xfId="0" applyFont="1" applyFill="1" applyBorder="1" applyAlignment="1"/>
    <xf numFmtId="0" fontId="0" fillId="3" borderId="0" xfId="0" applyFill="1" applyBorder="1" applyAlignment="1"/>
    <xf numFmtId="0" fontId="15" fillId="0" borderId="0" xfId="0" applyFont="1" applyFill="1"/>
    <xf numFmtId="0" fontId="14" fillId="0" borderId="0" xfId="0" applyFont="1" applyFill="1"/>
    <xf numFmtId="0" fontId="3" fillId="3" borderId="0" xfId="0" applyFont="1" applyFill="1"/>
    <xf numFmtId="0" fontId="4" fillId="3" borderId="11" xfId="0" applyFont="1" applyFill="1" applyBorder="1" applyAlignment="1">
      <alignment horizontal="center"/>
    </xf>
    <xf numFmtId="0" fontId="0" fillId="3" borderId="14" xfId="0" applyFill="1" applyBorder="1" applyAlignment="1"/>
    <xf numFmtId="0" fontId="14" fillId="3" borderId="14" xfId="0" applyFont="1" applyFill="1" applyBorder="1" applyAlignment="1">
      <alignment horizontal="center"/>
    </xf>
    <xf numFmtId="0" fontId="6" fillId="2" borderId="0" xfId="0" applyFont="1" applyFill="1" applyAlignment="1" applyProtection="1">
      <alignment horizontal="center" vertical="center"/>
    </xf>
    <xf numFmtId="0" fontId="2" fillId="2" borderId="0" xfId="0" applyFont="1" applyFill="1" applyBorder="1" applyAlignment="1" applyProtection="1">
      <alignment vertical="center" wrapText="1"/>
    </xf>
    <xf numFmtId="168" fontId="0" fillId="2" borderId="0" xfId="1" applyNumberFormat="1" applyFont="1" applyFill="1" applyProtection="1">
      <protection hidden="1"/>
    </xf>
    <xf numFmtId="0" fontId="6" fillId="2" borderId="0" xfId="0" applyFont="1" applyFill="1" applyProtection="1"/>
    <xf numFmtId="0" fontId="2" fillId="3" borderId="0" xfId="0" applyFont="1" applyFill="1"/>
    <xf numFmtId="0" fontId="0" fillId="3" borderId="0" xfId="0" applyFill="1" applyBorder="1" applyAlignment="1">
      <alignment horizontal="center"/>
    </xf>
    <xf numFmtId="0" fontId="29" fillId="3" borderId="0" xfId="0" applyFont="1" applyFill="1" applyAlignment="1" applyProtection="1">
      <alignment horizontal="right"/>
      <protection hidden="1"/>
    </xf>
    <xf numFmtId="0" fontId="29" fillId="0" borderId="0" xfId="0" applyFont="1" applyAlignment="1" applyProtection="1">
      <alignment horizontal="right"/>
      <protection hidden="1"/>
    </xf>
    <xf numFmtId="0" fontId="29" fillId="3" borderId="0" xfId="0" applyFont="1" applyFill="1" applyBorder="1" applyAlignment="1" applyProtection="1">
      <alignment horizontal="right"/>
      <protection hidden="1"/>
    </xf>
    <xf numFmtId="0" fontId="29" fillId="3" borderId="0" xfId="0" applyFont="1" applyFill="1" applyProtection="1">
      <protection hidden="1"/>
    </xf>
    <xf numFmtId="0" fontId="29" fillId="0" borderId="1" xfId="0" applyFont="1" applyBorder="1" applyAlignment="1" applyProtection="1">
      <alignment horizontal="center" wrapText="1"/>
      <protection hidden="1"/>
    </xf>
    <xf numFmtId="0" fontId="29" fillId="3" borderId="0" xfId="0" applyFont="1" applyFill="1" applyBorder="1" applyAlignment="1" applyProtection="1">
      <alignment horizontal="center" wrapText="1"/>
      <protection hidden="1"/>
    </xf>
    <xf numFmtId="2" fontId="0" fillId="4" borderId="1" xfId="0" applyNumberFormat="1" applyFill="1" applyBorder="1" applyAlignment="1" applyProtection="1">
      <alignment horizontal="center"/>
      <protection locked="0"/>
    </xf>
    <xf numFmtId="168" fontId="0" fillId="0" borderId="1" xfId="0" applyNumberFormat="1" applyBorder="1" applyAlignment="1" applyProtection="1">
      <alignment horizontal="center"/>
      <protection hidden="1"/>
    </xf>
    <xf numFmtId="0" fontId="0" fillId="3" borderId="0" xfId="0" applyNumberFormat="1" applyFill="1" applyBorder="1" applyProtection="1">
      <protection hidden="1"/>
    </xf>
    <xf numFmtId="0" fontId="0" fillId="3" borderId="0" xfId="0" applyFill="1" applyBorder="1" applyAlignment="1" applyProtection="1">
      <alignment horizontal="center"/>
      <protection hidden="1"/>
    </xf>
    <xf numFmtId="168" fontId="0" fillId="3" borderId="0" xfId="0" applyNumberFormat="1" applyFill="1" applyBorder="1" applyProtection="1">
      <protection hidden="1"/>
    </xf>
    <xf numFmtId="170" fontId="0" fillId="4" borderId="1" xfId="0" applyNumberFormat="1" applyFill="1" applyBorder="1" applyAlignment="1" applyProtection="1">
      <alignment horizontal="center"/>
      <protection locked="0"/>
    </xf>
    <xf numFmtId="0" fontId="0" fillId="3" borderId="30" xfId="0" applyFill="1" applyBorder="1" applyProtection="1">
      <protection hidden="1"/>
    </xf>
    <xf numFmtId="0" fontId="0" fillId="3" borderId="31" xfId="0" applyFill="1" applyBorder="1" applyProtection="1">
      <protection hidden="1"/>
    </xf>
    <xf numFmtId="0" fontId="0" fillId="3" borderId="3" xfId="0" applyFill="1" applyBorder="1" applyProtection="1">
      <protection hidden="1"/>
    </xf>
    <xf numFmtId="168" fontId="0" fillId="4" borderId="1" xfId="0" applyNumberFormat="1" applyFill="1" applyBorder="1" applyProtection="1">
      <protection locked="0"/>
    </xf>
    <xf numFmtId="0" fontId="0" fillId="3" borderId="9" xfId="0" applyFill="1" applyBorder="1" applyProtection="1">
      <protection hidden="1"/>
    </xf>
    <xf numFmtId="0" fontId="0" fillId="3" borderId="12" xfId="0" applyFill="1" applyBorder="1" applyProtection="1">
      <protection hidden="1"/>
    </xf>
    <xf numFmtId="0" fontId="0" fillId="3" borderId="13" xfId="0" applyFill="1" applyBorder="1" applyProtection="1">
      <protection hidden="1"/>
    </xf>
    <xf numFmtId="0" fontId="29" fillId="3" borderId="1" xfId="0" applyFont="1" applyFill="1" applyBorder="1" applyAlignment="1" applyProtection="1">
      <protection hidden="1"/>
    </xf>
    <xf numFmtId="0" fontId="29" fillId="3" borderId="1" xfId="0" applyFont="1" applyFill="1" applyBorder="1" applyAlignment="1" applyProtection="1">
      <alignment horizontal="center" wrapText="1"/>
      <protection hidden="1"/>
    </xf>
    <xf numFmtId="170" fontId="0" fillId="4" borderId="1" xfId="0" applyNumberFormat="1" applyFill="1" applyBorder="1" applyProtection="1">
      <protection locked="0"/>
    </xf>
    <xf numFmtId="168" fontId="0" fillId="0" borderId="1" xfId="0" applyNumberFormat="1" applyFill="1" applyBorder="1" applyProtection="1">
      <protection hidden="1"/>
    </xf>
    <xf numFmtId="168" fontId="0" fillId="0" borderId="1" xfId="0" applyNumberFormat="1" applyBorder="1" applyProtection="1">
      <protection hidden="1"/>
    </xf>
    <xf numFmtId="168" fontId="0" fillId="4" borderId="24" xfId="0" applyNumberFormat="1" applyFill="1" applyBorder="1" applyProtection="1">
      <protection locked="0"/>
    </xf>
    <xf numFmtId="0" fontId="0" fillId="4" borderId="24" xfId="0" applyFill="1" applyBorder="1" applyAlignment="1" applyProtection="1">
      <alignment horizontal="center"/>
      <protection locked="0"/>
    </xf>
    <xf numFmtId="170" fontId="0" fillId="4" borderId="24" xfId="0" applyNumberFormat="1" applyFill="1" applyBorder="1" applyProtection="1">
      <protection locked="0"/>
    </xf>
    <xf numFmtId="168" fontId="0" fillId="0" borderId="24" xfId="0" applyNumberFormat="1" applyFill="1" applyBorder="1" applyProtection="1">
      <protection hidden="1"/>
    </xf>
    <xf numFmtId="168" fontId="0" fillId="0" borderId="24" xfId="0" applyNumberFormat="1" applyBorder="1" applyProtection="1">
      <protection hidden="1"/>
    </xf>
    <xf numFmtId="168" fontId="0" fillId="3" borderId="35" xfId="0" applyNumberFormat="1" applyFill="1" applyBorder="1" applyAlignment="1" applyProtection="1">
      <alignment horizontal="center"/>
      <protection hidden="1"/>
    </xf>
    <xf numFmtId="168" fontId="0" fillId="3" borderId="36" xfId="0" applyNumberFormat="1" applyFill="1" applyBorder="1" applyAlignment="1" applyProtection="1">
      <alignment horizontal="center"/>
      <protection hidden="1"/>
    </xf>
    <xf numFmtId="0" fontId="0" fillId="3" borderId="0" xfId="0" applyFill="1" applyBorder="1" applyAlignment="1">
      <alignment horizontal="right"/>
    </xf>
    <xf numFmtId="0" fontId="29" fillId="3" borderId="0" xfId="0" applyFont="1" applyFill="1" applyBorder="1" applyAlignment="1">
      <alignment horizontal="right"/>
    </xf>
    <xf numFmtId="0" fontId="29" fillId="3" borderId="0" xfId="0" applyFont="1" applyFill="1" applyBorder="1" applyAlignment="1" applyProtection="1">
      <alignment horizontal="center"/>
      <protection hidden="1"/>
    </xf>
    <xf numFmtId="0" fontId="0" fillId="3" borderId="0" xfId="0" applyFill="1" applyBorder="1" applyAlignment="1" applyProtection="1">
      <alignment horizontal="center"/>
    </xf>
    <xf numFmtId="3" fontId="0" fillId="3" borderId="0" xfId="0" applyNumberFormat="1" applyFill="1" applyBorder="1" applyAlignment="1" applyProtection="1">
      <alignment horizontal="center"/>
    </xf>
    <xf numFmtId="168" fontId="0" fillId="3" borderId="0" xfId="0" applyNumberFormat="1" applyFill="1" applyBorder="1" applyProtection="1"/>
    <xf numFmtId="170" fontId="0" fillId="3" borderId="0" xfId="0" applyNumberFormat="1" applyFill="1" applyBorder="1" applyProtection="1"/>
    <xf numFmtId="168" fontId="0" fillId="3" borderId="0" xfId="0" applyNumberFormat="1" applyFill="1" applyBorder="1" applyAlignment="1" applyProtection="1">
      <alignment horizontal="center"/>
    </xf>
    <xf numFmtId="49" fontId="0" fillId="0" borderId="20" xfId="0" applyNumberFormat="1" applyBorder="1" applyProtection="1">
      <protection locked="0"/>
    </xf>
    <xf numFmtId="49" fontId="0" fillId="0" borderId="22" xfId="0" applyNumberFormat="1" applyBorder="1" applyProtection="1">
      <protection locked="0"/>
    </xf>
    <xf numFmtId="49" fontId="0" fillId="0" borderId="25" xfId="0" applyNumberFormat="1" applyBorder="1" applyProtection="1">
      <protection locked="0"/>
    </xf>
    <xf numFmtId="0" fontId="0" fillId="0" borderId="1" xfId="0" applyNumberFormat="1" applyBorder="1" applyAlignment="1" applyProtection="1">
      <alignment horizontal="center"/>
      <protection locked="0"/>
    </xf>
    <xf numFmtId="0" fontId="0" fillId="2" borderId="4" xfId="0" applyFill="1" applyBorder="1" applyProtection="1">
      <protection hidden="1"/>
    </xf>
    <xf numFmtId="0" fontId="0" fillId="2" borderId="2" xfId="0" applyFill="1" applyBorder="1" applyProtection="1">
      <protection hidden="1"/>
    </xf>
    <xf numFmtId="0" fontId="0" fillId="2" borderId="5" xfId="0" applyFill="1" applyBorder="1" applyProtection="1">
      <protection hidden="1"/>
    </xf>
    <xf numFmtId="0" fontId="1" fillId="2" borderId="0" xfId="0" applyFont="1" applyFill="1" applyBorder="1" applyProtection="1">
      <protection hidden="1"/>
    </xf>
    <xf numFmtId="0" fontId="1" fillId="2" borderId="5" xfId="0" applyFont="1" applyFill="1" applyBorder="1" applyProtection="1">
      <protection hidden="1"/>
    </xf>
    <xf numFmtId="0" fontId="4" fillId="2" borderId="4" xfId="0" applyFont="1" applyFill="1" applyBorder="1" applyProtection="1">
      <protection hidden="1"/>
    </xf>
    <xf numFmtId="0" fontId="0" fillId="2" borderId="32" xfId="0" applyFill="1" applyBorder="1" applyProtection="1">
      <protection hidden="1"/>
    </xf>
    <xf numFmtId="0" fontId="4" fillId="2" borderId="5" xfId="0" applyFont="1" applyFill="1" applyBorder="1" applyProtection="1">
      <protection hidden="1"/>
    </xf>
    <xf numFmtId="3" fontId="0" fillId="2" borderId="29" xfId="0" applyNumberFormat="1" applyFill="1" applyBorder="1" applyProtection="1">
      <protection hidden="1"/>
    </xf>
    <xf numFmtId="4" fontId="0" fillId="2" borderId="29" xfId="0" applyNumberFormat="1" applyFill="1" applyBorder="1" applyProtection="1">
      <protection hidden="1"/>
    </xf>
    <xf numFmtId="0" fontId="0" fillId="2" borderId="6" xfId="0" applyFill="1" applyBorder="1" applyProtection="1">
      <protection hidden="1"/>
    </xf>
    <xf numFmtId="0" fontId="0" fillId="2" borderId="7" xfId="0" applyFill="1" applyBorder="1" applyProtection="1">
      <protection hidden="1"/>
    </xf>
    <xf numFmtId="0" fontId="0" fillId="2" borderId="8" xfId="0" applyFill="1" applyBorder="1" applyProtection="1">
      <protection hidden="1"/>
    </xf>
    <xf numFmtId="169" fontId="14" fillId="2" borderId="0" xfId="1" applyNumberFormat="1" applyFont="1" applyFill="1" applyBorder="1" applyProtection="1">
      <protection hidden="1"/>
    </xf>
    <xf numFmtId="10" fontId="4" fillId="0" borderId="26" xfId="1" applyNumberFormat="1" applyFont="1" applyFill="1" applyBorder="1" applyProtection="1">
      <protection hidden="1"/>
    </xf>
    <xf numFmtId="9" fontId="34" fillId="2" borderId="0" xfId="1" applyFont="1" applyFill="1" applyBorder="1" applyProtection="1">
      <protection hidden="1"/>
    </xf>
    <xf numFmtId="0" fontId="4" fillId="2" borderId="0" xfId="0" applyFont="1" applyFill="1" applyBorder="1" applyAlignment="1" applyProtection="1">
      <alignment horizontal="left"/>
      <protection hidden="1"/>
    </xf>
    <xf numFmtId="0" fontId="4" fillId="2" borderId="0" xfId="0" applyFont="1" applyFill="1" applyBorder="1" applyAlignment="1" applyProtection="1">
      <alignment horizontal="center"/>
      <protection hidden="1"/>
    </xf>
    <xf numFmtId="10" fontId="33" fillId="2" borderId="0" xfId="1" applyNumberFormat="1" applyFont="1" applyFill="1" applyBorder="1" applyAlignment="1" applyProtection="1">
      <alignment horizontal="center"/>
      <protection hidden="1"/>
    </xf>
    <xf numFmtId="0" fontId="4" fillId="2" borderId="12" xfId="0" applyFont="1" applyFill="1" applyBorder="1" applyAlignment="1" applyProtection="1">
      <alignment horizontal="left"/>
      <protection hidden="1"/>
    </xf>
    <xf numFmtId="9" fontId="17" fillId="0" borderId="0" xfId="1" applyFont="1" applyFill="1" applyProtection="1">
      <protection hidden="1"/>
    </xf>
    <xf numFmtId="0" fontId="0" fillId="0" borderId="0" xfId="0" applyFill="1" applyBorder="1" applyProtection="1">
      <protection hidden="1"/>
    </xf>
    <xf numFmtId="9" fontId="17" fillId="0" borderId="0" xfId="1" applyFont="1" applyFill="1" applyBorder="1" applyProtection="1">
      <protection hidden="1"/>
    </xf>
    <xf numFmtId="0" fontId="28" fillId="3" borderId="0" xfId="0" applyFont="1" applyFill="1" applyAlignment="1" applyProtection="1">
      <alignment horizontal="center"/>
      <protection hidden="1"/>
    </xf>
    <xf numFmtId="0" fontId="0" fillId="3" borderId="0" xfId="0" applyFill="1" applyAlignment="1" applyProtection="1">
      <alignment horizontal="left"/>
      <protection hidden="1"/>
    </xf>
    <xf numFmtId="0" fontId="4" fillId="3" borderId="0" xfId="0" applyFont="1" applyFill="1" applyBorder="1" applyProtection="1">
      <protection hidden="1"/>
    </xf>
    <xf numFmtId="3" fontId="0" fillId="3" borderId="32" xfId="0" applyNumberFormat="1" applyFill="1" applyBorder="1" applyProtection="1">
      <protection hidden="1"/>
    </xf>
    <xf numFmtId="3" fontId="0" fillId="3" borderId="29" xfId="0" applyNumberFormat="1" applyFill="1" applyBorder="1" applyProtection="1">
      <protection hidden="1"/>
    </xf>
    <xf numFmtId="3" fontId="4" fillId="3" borderId="8" xfId="0" applyNumberFormat="1" applyFont="1" applyFill="1" applyBorder="1" applyProtection="1">
      <protection hidden="1"/>
    </xf>
    <xf numFmtId="3" fontId="4" fillId="3" borderId="8" xfId="0" applyNumberFormat="1" applyFont="1" applyFill="1" applyBorder="1" applyAlignment="1" applyProtection="1">
      <protection hidden="1"/>
    </xf>
    <xf numFmtId="0" fontId="1" fillId="4" borderId="1" xfId="0" applyFont="1" applyFill="1" applyBorder="1" applyAlignment="1" applyProtection="1">
      <alignment horizontal="center"/>
      <protection locked="0"/>
    </xf>
    <xf numFmtId="0" fontId="4" fillId="2" borderId="0" xfId="0" applyNumberFormat="1" applyFont="1" applyFill="1" applyBorder="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protection hidden="1"/>
    </xf>
    <xf numFmtId="0" fontId="1" fillId="2" borderId="0" xfId="0" applyFont="1" applyFill="1" applyAlignment="1" applyProtection="1">
      <alignment horizontal="center"/>
      <protection hidden="1"/>
    </xf>
    <xf numFmtId="0" fontId="1" fillId="2" borderId="0" xfId="0" applyFont="1" applyFill="1" applyAlignment="1" applyProtection="1">
      <protection hidden="1"/>
    </xf>
    <xf numFmtId="0" fontId="4" fillId="2" borderId="0" xfId="0" applyFont="1" applyFill="1" applyAlignment="1" applyProtection="1">
      <alignment horizontal="right"/>
      <protection hidden="1"/>
    </xf>
    <xf numFmtId="0" fontId="4" fillId="2" borderId="0" xfId="0" applyFont="1" applyFill="1" applyAlignment="1" applyProtection="1">
      <alignment horizontal="left"/>
      <protection hidden="1"/>
    </xf>
    <xf numFmtId="0" fontId="4" fillId="2" borderId="0" xfId="0" applyFont="1" applyFill="1" applyBorder="1" applyAlignment="1" applyProtection="1">
      <alignment horizontal="left"/>
      <protection hidden="1"/>
    </xf>
    <xf numFmtId="168" fontId="4" fillId="2" borderId="29" xfId="0" applyNumberFormat="1" applyFont="1" applyFill="1" applyBorder="1" applyProtection="1">
      <protection hidden="1"/>
    </xf>
    <xf numFmtId="169" fontId="4" fillId="2" borderId="29" xfId="0" applyNumberFormat="1" applyFont="1" applyFill="1" applyBorder="1" applyProtection="1">
      <protection hidden="1"/>
    </xf>
    <xf numFmtId="9" fontId="0" fillId="0" borderId="0" xfId="1" applyFont="1" applyBorder="1"/>
    <xf numFmtId="0" fontId="4" fillId="3" borderId="0" xfId="0" applyFont="1" applyFill="1" applyAlignment="1">
      <alignment wrapText="1"/>
    </xf>
    <xf numFmtId="49" fontId="9" fillId="0" borderId="19" xfId="0" applyNumberFormat="1" applyFont="1" applyBorder="1" applyProtection="1">
      <protection locked="0"/>
    </xf>
    <xf numFmtId="49" fontId="9" fillId="0" borderId="19" xfId="0" applyNumberFormat="1" applyFont="1" applyBorder="1" applyAlignment="1" applyProtection="1">
      <alignment horizontal="center"/>
      <protection locked="0"/>
    </xf>
    <xf numFmtId="49" fontId="9" fillId="0" borderId="1" xfId="0" applyNumberFormat="1" applyFont="1" applyBorder="1" applyProtection="1">
      <protection locked="0"/>
    </xf>
    <xf numFmtId="49" fontId="9" fillId="0" borderId="1" xfId="0" applyNumberFormat="1" applyFont="1" applyBorder="1" applyAlignment="1" applyProtection="1">
      <alignment horizontal="center"/>
      <protection locked="0"/>
    </xf>
    <xf numFmtId="0" fontId="1" fillId="0" borderId="1" xfId="0" applyNumberFormat="1" applyFont="1" applyBorder="1" applyAlignment="1" applyProtection="1">
      <alignment horizontal="center"/>
      <protection locked="0"/>
    </xf>
    <xf numFmtId="0" fontId="14" fillId="2" borderId="0" xfId="0" applyFont="1" applyFill="1" applyBorder="1" applyAlignment="1" applyProtection="1">
      <alignment horizontal="right"/>
      <protection hidden="1"/>
    </xf>
    <xf numFmtId="0" fontId="4" fillId="2" borderId="30" xfId="0" applyFont="1" applyFill="1" applyBorder="1" applyProtection="1">
      <protection hidden="1"/>
    </xf>
    <xf numFmtId="0" fontId="0" fillId="2" borderId="31" xfId="0" applyFill="1" applyBorder="1" applyProtection="1">
      <protection hidden="1"/>
    </xf>
    <xf numFmtId="0" fontId="14" fillId="2" borderId="31" xfId="0" applyFont="1" applyFill="1" applyBorder="1" applyAlignment="1" applyProtection="1">
      <alignment horizontal="right"/>
      <protection hidden="1"/>
    </xf>
    <xf numFmtId="10" fontId="4" fillId="3" borderId="3" xfId="0" applyNumberFormat="1" applyFont="1" applyFill="1" applyBorder="1" applyProtection="1">
      <protection hidden="1"/>
    </xf>
    <xf numFmtId="0" fontId="4" fillId="2" borderId="0" xfId="0" applyFont="1" applyFill="1" applyAlignment="1" applyProtection="1">
      <alignment horizontal="right"/>
      <protection hidden="1"/>
    </xf>
    <xf numFmtId="0" fontId="0" fillId="2" borderId="0" xfId="0" applyFill="1" applyAlignment="1" applyProtection="1">
      <alignment horizontal="center"/>
      <protection hidden="1"/>
    </xf>
    <xf numFmtId="0" fontId="0" fillId="2" borderId="29" xfId="0" applyFill="1" applyBorder="1" applyProtection="1"/>
    <xf numFmtId="3" fontId="0" fillId="4" borderId="30" xfId="0" applyNumberFormat="1" applyFill="1" applyBorder="1" applyAlignment="1" applyProtection="1">
      <alignment horizontal="center"/>
      <protection locked="0"/>
    </xf>
    <xf numFmtId="3" fontId="0" fillId="4" borderId="3" xfId="0" applyNumberFormat="1" applyFill="1" applyBorder="1" applyAlignment="1" applyProtection="1">
      <alignment horizontal="center"/>
      <protection locked="0"/>
    </xf>
    <xf numFmtId="3" fontId="0" fillId="3" borderId="30" xfId="0" applyNumberFormat="1" applyFill="1" applyBorder="1" applyAlignment="1">
      <alignment horizontal="center"/>
    </xf>
    <xf numFmtId="3" fontId="0" fillId="3" borderId="3" xfId="0" applyNumberFormat="1" applyFill="1" applyBorder="1" applyAlignment="1">
      <alignment horizontal="center"/>
    </xf>
    <xf numFmtId="0" fontId="14" fillId="3" borderId="5" xfId="0" applyFont="1" applyFill="1" applyBorder="1" applyAlignment="1">
      <alignment horizontal="center"/>
    </xf>
    <xf numFmtId="0" fontId="14" fillId="3" borderId="29" xfId="0" applyFont="1" applyFill="1" applyBorder="1" applyAlignment="1">
      <alignment horizontal="center"/>
    </xf>
    <xf numFmtId="0" fontId="4" fillId="3" borderId="14" xfId="0" applyFont="1" applyFill="1" applyBorder="1" applyAlignment="1">
      <alignment horizontal="center"/>
    </xf>
    <xf numFmtId="0" fontId="4" fillId="3" borderId="0" xfId="0" applyFont="1" applyFill="1" applyBorder="1" applyAlignment="1">
      <alignment horizontal="center"/>
    </xf>
    <xf numFmtId="0" fontId="4" fillId="3" borderId="29" xfId="0" applyFont="1" applyFill="1" applyBorder="1" applyAlignment="1">
      <alignment horizontal="center"/>
    </xf>
    <xf numFmtId="0" fontId="1" fillId="4" borderId="30" xfId="0" applyFont="1" applyFill="1" applyBorder="1" applyAlignment="1" applyProtection="1">
      <alignment horizontal="center"/>
      <protection locked="0"/>
    </xf>
    <xf numFmtId="0" fontId="0" fillId="4" borderId="31" xfId="0" applyFill="1" applyBorder="1" applyAlignment="1" applyProtection="1">
      <alignment horizontal="center"/>
      <protection locked="0"/>
    </xf>
    <xf numFmtId="0" fontId="0" fillId="4" borderId="3" xfId="0" applyFill="1" applyBorder="1" applyAlignment="1" applyProtection="1">
      <alignment horizontal="center"/>
      <protection locked="0"/>
    </xf>
    <xf numFmtId="0" fontId="14" fillId="4" borderId="31" xfId="0" applyFont="1" applyFill="1" applyBorder="1" applyAlignment="1" applyProtection="1">
      <alignment horizontal="center"/>
      <protection locked="0"/>
    </xf>
    <xf numFmtId="0" fontId="14" fillId="4" borderId="3" xfId="0" applyFont="1" applyFill="1" applyBorder="1" applyAlignment="1" applyProtection="1">
      <alignment horizontal="center"/>
      <protection locked="0"/>
    </xf>
    <xf numFmtId="0" fontId="4" fillId="3" borderId="0" xfId="0" applyFont="1" applyFill="1" applyAlignment="1">
      <alignment horizontal="right"/>
    </xf>
    <xf numFmtId="0" fontId="4" fillId="3" borderId="29" xfId="0" applyFont="1" applyFill="1" applyBorder="1" applyAlignment="1">
      <alignment horizontal="right"/>
    </xf>
    <xf numFmtId="0" fontId="3" fillId="3" borderId="0" xfId="0" applyFont="1" applyFill="1" applyAlignment="1">
      <alignment horizontal="center"/>
    </xf>
    <xf numFmtId="0" fontId="14" fillId="3" borderId="0" xfId="0" applyFont="1" applyFill="1" applyBorder="1" applyAlignment="1">
      <alignment horizontal="center"/>
    </xf>
    <xf numFmtId="0" fontId="14" fillId="3" borderId="0" xfId="0" applyFont="1" applyFill="1" applyBorder="1" applyAlignment="1">
      <alignment horizontal="left"/>
    </xf>
    <xf numFmtId="0" fontId="0" fillId="3" borderId="15" xfId="0" applyFill="1" applyBorder="1" applyAlignment="1">
      <alignment horizontal="left"/>
    </xf>
    <xf numFmtId="0" fontId="14" fillId="3" borderId="12" xfId="0" applyFont="1" applyFill="1" applyBorder="1" applyAlignment="1">
      <alignment horizontal="center"/>
    </xf>
    <xf numFmtId="0" fontId="14" fillId="3" borderId="12" xfId="0" applyFont="1" applyFill="1" applyBorder="1" applyAlignment="1">
      <alignment horizontal="left"/>
    </xf>
    <xf numFmtId="0" fontId="14" fillId="3" borderId="13" xfId="0" applyFont="1" applyFill="1" applyBorder="1" applyAlignment="1">
      <alignment horizontal="left"/>
    </xf>
    <xf numFmtId="0" fontId="14" fillId="3" borderId="15" xfId="0" applyFont="1" applyFill="1" applyBorder="1" applyAlignment="1">
      <alignment horizontal="left"/>
    </xf>
    <xf numFmtId="0" fontId="14" fillId="3" borderId="9" xfId="0" applyFont="1" applyFill="1" applyBorder="1" applyAlignment="1">
      <alignment horizontal="left"/>
    </xf>
    <xf numFmtId="0" fontId="0" fillId="3" borderId="17" xfId="0" applyFill="1" applyBorder="1" applyAlignment="1">
      <alignment horizontal="left"/>
    </xf>
    <xf numFmtId="0" fontId="14" fillId="3" borderId="9" xfId="0" applyFont="1" applyFill="1" applyBorder="1" applyAlignment="1">
      <alignment horizontal="center"/>
    </xf>
    <xf numFmtId="0" fontId="0" fillId="3" borderId="9" xfId="0" applyFill="1" applyBorder="1" applyAlignment="1">
      <alignment horizontal="center"/>
    </xf>
    <xf numFmtId="0" fontId="0" fillId="3" borderId="12" xfId="0" applyFill="1" applyBorder="1" applyAlignment="1">
      <alignment horizontal="center"/>
    </xf>
    <xf numFmtId="0" fontId="0" fillId="3" borderId="0" xfId="0" applyFill="1" applyBorder="1" applyAlignment="1">
      <alignment horizontal="center"/>
    </xf>
    <xf numFmtId="0" fontId="4" fillId="3" borderId="0" xfId="0" applyFont="1" applyFill="1" applyAlignment="1" applyProtection="1">
      <alignment horizontal="center"/>
      <protection hidden="1"/>
    </xf>
    <xf numFmtId="0" fontId="4" fillId="0" borderId="0" xfId="0" applyFont="1" applyAlignment="1">
      <alignment horizontal="center"/>
    </xf>
    <xf numFmtId="168" fontId="29" fillId="3" borderId="30" xfId="0" applyNumberFormat="1" applyFont="1" applyFill="1" applyBorder="1" applyAlignment="1" applyProtection="1">
      <alignment horizontal="center"/>
      <protection hidden="1"/>
    </xf>
    <xf numFmtId="168" fontId="0" fillId="0" borderId="3" xfId="0" applyNumberFormat="1" applyBorder="1" applyAlignment="1"/>
    <xf numFmtId="0" fontId="29" fillId="3" borderId="0" xfId="0" applyFont="1" applyFill="1" applyBorder="1" applyAlignment="1" applyProtection="1">
      <alignment horizontal="right"/>
      <protection hidden="1"/>
    </xf>
    <xf numFmtId="0" fontId="29" fillId="3" borderId="0" xfId="0" applyFont="1" applyFill="1" applyAlignment="1" applyProtection="1">
      <alignment horizontal="right"/>
      <protection hidden="1"/>
    </xf>
    <xf numFmtId="0" fontId="29" fillId="3" borderId="29" xfId="0" applyFont="1" applyFill="1" applyBorder="1" applyAlignment="1" applyProtection="1">
      <alignment horizontal="right"/>
      <protection hidden="1"/>
    </xf>
    <xf numFmtId="3" fontId="0" fillId="4" borderId="31" xfId="0" applyNumberFormat="1" applyFill="1" applyBorder="1" applyAlignment="1" applyProtection="1">
      <alignment horizontal="center"/>
      <protection locked="0"/>
    </xf>
    <xf numFmtId="0" fontId="29" fillId="3" borderId="0" xfId="0" applyFont="1" applyFill="1" applyAlignment="1" applyProtection="1">
      <protection hidden="1"/>
    </xf>
    <xf numFmtId="0" fontId="0" fillId="4" borderId="30" xfId="0" applyFill="1" applyBorder="1" applyAlignment="1" applyProtection="1">
      <alignment horizontal="center"/>
      <protection locked="0"/>
    </xf>
    <xf numFmtId="0" fontId="29" fillId="0" borderId="0" xfId="0" applyFont="1" applyAlignment="1" applyProtection="1">
      <alignment horizontal="center"/>
      <protection hidden="1"/>
    </xf>
    <xf numFmtId="0" fontId="0" fillId="4" borderId="30" xfId="0" applyFill="1" applyBorder="1" applyAlignment="1" applyProtection="1">
      <protection locked="0"/>
    </xf>
    <xf numFmtId="0" fontId="0" fillId="4" borderId="31" xfId="0" applyFill="1" applyBorder="1" applyAlignment="1" applyProtection="1">
      <protection locked="0"/>
    </xf>
    <xf numFmtId="0" fontId="0" fillId="4" borderId="3" xfId="0" applyFill="1" applyBorder="1" applyAlignment="1" applyProtection="1">
      <protection locked="0"/>
    </xf>
    <xf numFmtId="0" fontId="0" fillId="4" borderId="1" xfId="0" applyFill="1" applyBorder="1" applyAlignment="1" applyProtection="1">
      <alignment horizontal="left"/>
      <protection locked="0"/>
    </xf>
    <xf numFmtId="0" fontId="0" fillId="3" borderId="7" xfId="0" applyFill="1" applyBorder="1" applyAlignment="1" applyProtection="1">
      <protection hidden="1"/>
    </xf>
    <xf numFmtId="0" fontId="0" fillId="3" borderId="0" xfId="0" applyFill="1" applyBorder="1" applyAlignment="1" applyProtection="1">
      <protection hidden="1"/>
    </xf>
    <xf numFmtId="0" fontId="29" fillId="0" borderId="1" xfId="0" applyFont="1" applyBorder="1" applyAlignment="1" applyProtection="1">
      <alignment wrapText="1"/>
      <protection hidden="1"/>
    </xf>
    <xf numFmtId="0" fontId="0" fillId="3" borderId="11" xfId="0" applyFill="1" applyBorder="1" applyAlignment="1" applyProtection="1">
      <alignment vertical="top" wrapText="1"/>
      <protection hidden="1"/>
    </xf>
    <xf numFmtId="0" fontId="0" fillId="0" borderId="12"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0"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9" xfId="0" applyBorder="1" applyAlignment="1">
      <alignment vertical="top" wrapText="1"/>
    </xf>
    <xf numFmtId="0" fontId="0" fillId="0" borderId="17" xfId="0" applyBorder="1" applyAlignment="1">
      <alignment vertical="top" wrapText="1"/>
    </xf>
    <xf numFmtId="0" fontId="29" fillId="3" borderId="5" xfId="0" applyNumberFormat="1" applyFont="1" applyFill="1" applyBorder="1" applyAlignment="1" applyProtection="1">
      <alignment horizontal="center"/>
      <protection hidden="1"/>
    </xf>
    <xf numFmtId="0" fontId="29" fillId="3" borderId="0" xfId="0" applyNumberFormat="1" applyFont="1" applyFill="1" applyBorder="1" applyAlignment="1" applyProtection="1">
      <alignment horizontal="center"/>
      <protection hidden="1"/>
    </xf>
    <xf numFmtId="168" fontId="0" fillId="3" borderId="30" xfId="0" applyNumberFormat="1" applyFill="1" applyBorder="1" applyAlignment="1" applyProtection="1">
      <alignment horizontal="center"/>
      <protection hidden="1"/>
    </xf>
    <xf numFmtId="168" fontId="0" fillId="3" borderId="3" xfId="0" applyNumberFormat="1" applyFill="1" applyBorder="1" applyAlignment="1" applyProtection="1">
      <alignment horizontal="center"/>
      <protection hidden="1"/>
    </xf>
    <xf numFmtId="0" fontId="29" fillId="3" borderId="0" xfId="0" applyFont="1" applyFill="1" applyBorder="1" applyAlignment="1" applyProtection="1">
      <alignment horizontal="left"/>
      <protection hidden="1"/>
    </xf>
    <xf numFmtId="0" fontId="29" fillId="0" borderId="1" xfId="0" applyFont="1" applyBorder="1" applyAlignment="1" applyProtection="1">
      <alignment horizontal="center" wrapText="1"/>
      <protection hidden="1"/>
    </xf>
    <xf numFmtId="0" fontId="0" fillId="0" borderId="1" xfId="0" applyBorder="1" applyAlignment="1" applyProtection="1">
      <alignment horizontal="center" wrapText="1"/>
      <protection hidden="1"/>
    </xf>
    <xf numFmtId="168" fontId="0" fillId="3" borderId="9" xfId="0" applyNumberFormat="1" applyFill="1" applyBorder="1" applyAlignment="1" applyProtection="1">
      <alignment horizontal="center"/>
      <protection hidden="1"/>
    </xf>
    <xf numFmtId="0" fontId="0" fillId="3" borderId="9" xfId="0" applyFill="1" applyBorder="1" applyAlignment="1" applyProtection="1">
      <alignment horizontal="center"/>
      <protection hidden="1"/>
    </xf>
    <xf numFmtId="0" fontId="29" fillId="3" borderId="11" xfId="0" applyFont="1" applyFill="1" applyBorder="1" applyAlignment="1" applyProtection="1">
      <alignment horizontal="center"/>
      <protection hidden="1"/>
    </xf>
    <xf numFmtId="0" fontId="29" fillId="3" borderId="12" xfId="0" applyFont="1" applyFill="1" applyBorder="1" applyAlignment="1" applyProtection="1">
      <alignment horizontal="center"/>
      <protection hidden="1"/>
    </xf>
    <xf numFmtId="0" fontId="29" fillId="3" borderId="21" xfId="0" applyFont="1" applyFill="1" applyBorder="1" applyAlignment="1" applyProtection="1">
      <alignment horizontal="center" wrapText="1"/>
      <protection hidden="1"/>
    </xf>
    <xf numFmtId="0" fontId="29" fillId="3" borderId="1" xfId="0" applyFont="1" applyFill="1" applyBorder="1" applyAlignment="1" applyProtection="1">
      <alignment horizontal="center" wrapText="1"/>
      <protection hidden="1"/>
    </xf>
    <xf numFmtId="0" fontId="29" fillId="3" borderId="1" xfId="0" applyFont="1" applyFill="1" applyBorder="1" applyAlignment="1" applyProtection="1">
      <alignment horizontal="center"/>
      <protection hidden="1"/>
    </xf>
    <xf numFmtId="0" fontId="29" fillId="3" borderId="22" xfId="0" applyFont="1" applyFill="1" applyBorder="1" applyAlignment="1" applyProtection="1">
      <alignment horizontal="center" wrapText="1"/>
      <protection hidden="1"/>
    </xf>
    <xf numFmtId="0" fontId="0" fillId="4" borderId="21" xfId="0" applyFill="1" applyBorder="1" applyAlignment="1" applyProtection="1">
      <alignment horizontal="left"/>
      <protection locked="0"/>
    </xf>
    <xf numFmtId="3" fontId="0" fillId="4" borderId="1" xfId="0" applyNumberFormat="1" applyFill="1" applyBorder="1" applyAlignment="1" applyProtection="1">
      <alignment horizontal="center"/>
      <protection locked="0"/>
    </xf>
    <xf numFmtId="168" fontId="0" fillId="0" borderId="1" xfId="0" applyNumberFormat="1" applyBorder="1" applyAlignment="1" applyProtection="1">
      <alignment horizontal="center"/>
      <protection hidden="1"/>
    </xf>
    <xf numFmtId="168" fontId="0" fillId="0" borderId="22" xfId="0" applyNumberFormat="1" applyBorder="1" applyAlignment="1" applyProtection="1">
      <alignment horizontal="center"/>
      <protection hidden="1"/>
    </xf>
    <xf numFmtId="0" fontId="0" fillId="4" borderId="23" xfId="0" applyFill="1" applyBorder="1" applyAlignment="1" applyProtection="1">
      <alignment horizontal="left"/>
      <protection locked="0"/>
    </xf>
    <xf numFmtId="0" fontId="0" fillId="4" borderId="24" xfId="0" applyFill="1" applyBorder="1" applyAlignment="1" applyProtection="1">
      <alignment horizontal="left"/>
      <protection locked="0"/>
    </xf>
    <xf numFmtId="3" fontId="0" fillId="4" borderId="24" xfId="0" applyNumberFormat="1" applyFill="1" applyBorder="1" applyAlignment="1" applyProtection="1">
      <alignment horizontal="center"/>
      <protection locked="0"/>
    </xf>
    <xf numFmtId="168" fontId="0" fillId="0" borderId="24" xfId="0" applyNumberFormat="1" applyBorder="1" applyAlignment="1" applyProtection="1">
      <alignment horizontal="center"/>
      <protection hidden="1"/>
    </xf>
    <xf numFmtId="168" fontId="0" fillId="0" borderId="25" xfId="0" applyNumberFormat="1" applyBorder="1" applyAlignment="1" applyProtection="1">
      <alignment horizontal="center"/>
      <protection hidden="1"/>
    </xf>
    <xf numFmtId="168" fontId="0" fillId="3" borderId="23" xfId="0" applyNumberFormat="1" applyFill="1" applyBorder="1" applyAlignment="1" applyProtection="1">
      <alignment horizontal="center"/>
      <protection hidden="1"/>
    </xf>
    <xf numFmtId="168" fontId="0" fillId="3" borderId="25" xfId="0" applyNumberFormat="1" applyFill="1" applyBorder="1" applyAlignment="1" applyProtection="1">
      <alignment horizontal="center"/>
      <protection hidden="1"/>
    </xf>
    <xf numFmtId="168" fontId="0" fillId="3" borderId="33" xfId="0" applyNumberFormat="1" applyFill="1" applyBorder="1" applyAlignment="1" applyProtection="1">
      <alignment horizontal="center"/>
      <protection hidden="1"/>
    </xf>
    <xf numFmtId="168" fontId="0" fillId="3" borderId="34" xfId="0" applyNumberFormat="1" applyFill="1" applyBorder="1" applyAlignment="1" applyProtection="1">
      <alignment horizontal="center"/>
      <protection hidden="1"/>
    </xf>
    <xf numFmtId="0" fontId="29" fillId="3" borderId="14" xfId="0" applyFont="1" applyFill="1" applyBorder="1" applyAlignment="1" applyProtection="1">
      <alignment horizontal="right"/>
      <protection hidden="1"/>
    </xf>
    <xf numFmtId="0" fontId="29" fillId="3" borderId="15" xfId="0" applyFont="1" applyFill="1" applyBorder="1" applyAlignment="1" applyProtection="1">
      <alignment horizontal="right"/>
      <protection hidden="1"/>
    </xf>
    <xf numFmtId="0" fontId="0" fillId="0" borderId="0" xfId="0" applyBorder="1" applyAlignment="1">
      <alignment horizontal="right"/>
    </xf>
    <xf numFmtId="168" fontId="0" fillId="3" borderId="21" xfId="0" applyNumberFormat="1" applyFill="1" applyBorder="1" applyAlignment="1" applyProtection="1">
      <alignment horizontal="center"/>
      <protection hidden="1"/>
    </xf>
    <xf numFmtId="168" fontId="0" fillId="3" borderId="22" xfId="0" applyNumberFormat="1" applyFill="1" applyBorder="1" applyAlignment="1" applyProtection="1">
      <alignment horizontal="center"/>
      <protection hidden="1"/>
    </xf>
    <xf numFmtId="0" fontId="0" fillId="0" borderId="15" xfId="0" applyBorder="1" applyAlignment="1">
      <alignment horizontal="right"/>
    </xf>
    <xf numFmtId="0" fontId="2" fillId="2" borderId="0" xfId="0" applyFont="1" applyFill="1" applyBorder="1" applyAlignment="1" applyProtection="1"/>
    <xf numFmtId="0" fontId="3" fillId="2" borderId="0" xfId="0" applyFont="1" applyFill="1" applyAlignment="1" applyProtection="1">
      <alignment vertical="center"/>
    </xf>
    <xf numFmtId="0" fontId="4" fillId="2" borderId="2" xfId="0" applyFont="1" applyFill="1" applyBorder="1" applyAlignment="1" applyProtection="1">
      <alignment horizontal="center" vertical="center"/>
    </xf>
    <xf numFmtId="0" fontId="4" fillId="2" borderId="32" xfId="0" applyFont="1" applyFill="1" applyBorder="1" applyAlignment="1" applyProtection="1">
      <alignment horizontal="center" vertical="center"/>
    </xf>
    <xf numFmtId="0" fontId="2" fillId="2" borderId="4" xfId="0" applyFont="1" applyFill="1" applyBorder="1" applyAlignment="1" applyProtection="1">
      <alignment vertical="center" wrapText="1"/>
    </xf>
    <xf numFmtId="0" fontId="0" fillId="0" borderId="32" xfId="0" applyBorder="1" applyAlignment="1" applyProtection="1">
      <alignment wrapText="1"/>
    </xf>
    <xf numFmtId="0" fontId="0" fillId="0" borderId="5" xfId="0" applyBorder="1" applyAlignment="1" applyProtection="1">
      <alignment wrapText="1"/>
    </xf>
    <xf numFmtId="0" fontId="0" fillId="0" borderId="29" xfId="0" applyBorder="1" applyAlignment="1" applyProtection="1">
      <alignment wrapText="1"/>
    </xf>
    <xf numFmtId="0" fontId="0" fillId="0" borderId="6" xfId="0" applyBorder="1" applyAlignment="1" applyProtection="1">
      <alignment wrapText="1"/>
    </xf>
    <xf numFmtId="0" fontId="0" fillId="0" borderId="8" xfId="0" applyBorder="1" applyAlignment="1" applyProtection="1">
      <alignment wrapText="1"/>
    </xf>
    <xf numFmtId="0" fontId="4" fillId="2" borderId="30"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5" xfId="0" applyFont="1" applyFill="1" applyBorder="1" applyAlignment="1" applyProtection="1">
      <alignment horizontal="right" vertical="center"/>
    </xf>
    <xf numFmtId="0" fontId="0" fillId="0" borderId="0" xfId="0" applyAlignment="1" applyProtection="1">
      <alignment horizontal="right" vertical="center"/>
    </xf>
    <xf numFmtId="0" fontId="4" fillId="2" borderId="30" xfId="0" applyNumberFormat="1" applyFont="1" applyFill="1" applyBorder="1" applyAlignment="1" applyProtection="1">
      <alignment horizontal="center" vertical="center"/>
    </xf>
    <xf numFmtId="0" fontId="4" fillId="2" borderId="3" xfId="0" applyNumberFormat="1" applyFont="1" applyFill="1" applyBorder="1" applyAlignment="1" applyProtection="1">
      <alignment horizontal="center" vertical="center"/>
    </xf>
    <xf numFmtId="0" fontId="0" fillId="0" borderId="29" xfId="0" applyBorder="1" applyAlignment="1" applyProtection="1">
      <alignment horizontal="right" vertical="center"/>
    </xf>
    <xf numFmtId="0" fontId="4" fillId="2" borderId="0" xfId="0" applyFont="1" applyFill="1" applyBorder="1" applyAlignment="1" applyProtection="1">
      <alignment horizontal="right"/>
    </xf>
    <xf numFmtId="0" fontId="4" fillId="0" borderId="0" xfId="0" applyFont="1" applyAlignment="1" applyProtection="1"/>
    <xf numFmtId="3" fontId="4" fillId="2" borderId="30" xfId="0" applyNumberFormat="1" applyFont="1" applyFill="1" applyBorder="1" applyAlignment="1" applyProtection="1">
      <alignment horizontal="center"/>
    </xf>
    <xf numFmtId="0" fontId="0" fillId="0" borderId="3" xfId="0" applyBorder="1" applyAlignment="1" applyProtection="1">
      <alignment horizontal="center"/>
    </xf>
    <xf numFmtId="0" fontId="5" fillId="2" borderId="6" xfId="0" applyFont="1" applyFill="1" applyBorder="1" applyAlignment="1" applyProtection="1"/>
    <xf numFmtId="0" fontId="5" fillId="0" borderId="7" xfId="0" applyFont="1" applyBorder="1" applyAlignment="1"/>
    <xf numFmtId="0" fontId="5" fillId="0" borderId="8" xfId="0" applyFont="1" applyBorder="1" applyAlignment="1"/>
    <xf numFmtId="0" fontId="4" fillId="2" borderId="2" xfId="0" applyFont="1" applyFill="1" applyBorder="1" applyAlignment="1" applyProtection="1">
      <alignment horizontal="center" vertical="center"/>
      <protection hidden="1"/>
    </xf>
    <xf numFmtId="0" fontId="4" fillId="2" borderId="32" xfId="0" applyFont="1" applyFill="1" applyBorder="1" applyAlignment="1" applyProtection="1">
      <alignment horizontal="center" vertical="center"/>
      <protection hidden="1"/>
    </xf>
    <xf numFmtId="0" fontId="3" fillId="2" borderId="0" xfId="0" applyFont="1" applyFill="1" applyAlignment="1" applyProtection="1">
      <alignment vertical="center"/>
      <protection hidden="1"/>
    </xf>
    <xf numFmtId="0" fontId="2" fillId="2" borderId="0" xfId="0" applyFont="1" applyFill="1" applyBorder="1" applyAlignment="1" applyProtection="1">
      <protection hidden="1"/>
    </xf>
    <xf numFmtId="3" fontId="4" fillId="2" borderId="30" xfId="0" applyNumberFormat="1" applyFont="1" applyFill="1" applyBorder="1" applyAlignment="1" applyProtection="1">
      <alignment horizontal="center"/>
      <protection hidden="1"/>
    </xf>
    <xf numFmtId="3" fontId="4" fillId="2" borderId="31" xfId="0" applyNumberFormat="1" applyFont="1" applyFill="1" applyBorder="1" applyAlignment="1" applyProtection="1">
      <alignment horizontal="center"/>
      <protection hidden="1"/>
    </xf>
    <xf numFmtId="0" fontId="0" fillId="0" borderId="3" xfId="0" applyBorder="1" applyAlignment="1" applyProtection="1">
      <alignment horizontal="center"/>
      <protection hidden="1"/>
    </xf>
    <xf numFmtId="0" fontId="8" fillId="2" borderId="7" xfId="0" applyFont="1" applyFill="1" applyBorder="1" applyAlignment="1" applyProtection="1">
      <alignment vertical="center"/>
      <protection hidden="1"/>
    </xf>
    <xf numFmtId="0" fontId="8" fillId="0" borderId="7" xfId="0" applyFont="1" applyBorder="1" applyAlignment="1" applyProtection="1">
      <protection hidden="1"/>
    </xf>
    <xf numFmtId="0" fontId="8" fillId="0" borderId="8" xfId="0" applyFont="1" applyBorder="1" applyAlignment="1" applyProtection="1">
      <protection hidden="1"/>
    </xf>
    <xf numFmtId="0" fontId="4" fillId="2" borderId="0" xfId="0" applyFont="1" applyFill="1" applyBorder="1" applyAlignment="1" applyProtection="1">
      <alignment horizontal="right"/>
      <protection hidden="1"/>
    </xf>
    <xf numFmtId="0" fontId="0" fillId="0" borderId="0" xfId="0" applyAlignment="1" applyProtection="1">
      <protection hidden="1"/>
    </xf>
    <xf numFmtId="0" fontId="4" fillId="2" borderId="30" xfId="0" applyNumberFormat="1" applyFont="1" applyFill="1" applyBorder="1" applyAlignment="1" applyProtection="1">
      <alignment horizontal="left" vertical="center"/>
      <protection hidden="1"/>
    </xf>
    <xf numFmtId="0" fontId="4" fillId="2" borderId="3" xfId="0" applyNumberFormat="1" applyFont="1" applyFill="1" applyBorder="1" applyAlignment="1" applyProtection="1">
      <alignment horizontal="left" vertical="center"/>
      <protection hidden="1"/>
    </xf>
    <xf numFmtId="0" fontId="2" fillId="2" borderId="4" xfId="0" applyFont="1" applyFill="1" applyBorder="1" applyAlignment="1" applyProtection="1">
      <alignment vertical="center" wrapText="1"/>
      <protection hidden="1"/>
    </xf>
    <xf numFmtId="0" fontId="2" fillId="2" borderId="2" xfId="0" applyFont="1" applyFill="1" applyBorder="1" applyAlignment="1" applyProtection="1">
      <alignment vertical="center" wrapText="1"/>
      <protection hidden="1"/>
    </xf>
    <xf numFmtId="0" fontId="0" fillId="0" borderId="32" xfId="0" applyBorder="1" applyAlignment="1" applyProtection="1">
      <alignment wrapText="1"/>
      <protection hidden="1"/>
    </xf>
    <xf numFmtId="0" fontId="0" fillId="0" borderId="5" xfId="0" applyBorder="1" applyAlignment="1" applyProtection="1">
      <alignment wrapText="1"/>
      <protection hidden="1"/>
    </xf>
    <xf numFmtId="0" fontId="0" fillId="0" borderId="0" xfId="0" applyBorder="1" applyAlignment="1" applyProtection="1">
      <alignment wrapText="1"/>
      <protection hidden="1"/>
    </xf>
    <xf numFmtId="0" fontId="0" fillId="0" borderId="29" xfId="0" applyBorder="1" applyAlignment="1" applyProtection="1">
      <alignment wrapText="1"/>
      <protection hidden="1"/>
    </xf>
    <xf numFmtId="0" fontId="0" fillId="0" borderId="6" xfId="0" applyBorder="1" applyAlignment="1" applyProtection="1">
      <alignment wrapText="1"/>
      <protection hidden="1"/>
    </xf>
    <xf numFmtId="0" fontId="0" fillId="0" borderId="7" xfId="0" applyBorder="1" applyAlignment="1" applyProtection="1">
      <alignment wrapText="1"/>
      <protection hidden="1"/>
    </xf>
    <xf numFmtId="0" fontId="0" fillId="0" borderId="8" xfId="0" applyBorder="1" applyAlignment="1" applyProtection="1">
      <alignment wrapText="1"/>
      <protection hidden="1"/>
    </xf>
    <xf numFmtId="0" fontId="3" fillId="2" borderId="0" xfId="0" applyFont="1" applyFill="1" applyAlignment="1" applyProtection="1"/>
    <xf numFmtId="0" fontId="3" fillId="2" borderId="30" xfId="0" applyFont="1" applyFill="1" applyBorder="1" applyAlignment="1" applyProtection="1">
      <alignment horizontal="center"/>
    </xf>
    <xf numFmtId="0" fontId="3" fillId="2" borderId="31" xfId="0" applyFont="1" applyFill="1" applyBorder="1" applyAlignment="1" applyProtection="1">
      <alignment horizontal="center"/>
    </xf>
    <xf numFmtId="0" fontId="3" fillId="2" borderId="3" xfId="0" applyFont="1" applyFill="1" applyBorder="1" applyAlignment="1" applyProtection="1">
      <alignment horizontal="center"/>
    </xf>
    <xf numFmtId="0" fontId="12" fillId="2" borderId="0" xfId="0" applyFont="1" applyFill="1" applyAlignment="1" applyProtection="1">
      <alignment horizontal="right"/>
    </xf>
    <xf numFmtId="0" fontId="12" fillId="2" borderId="29" xfId="0" applyFont="1" applyFill="1" applyBorder="1" applyAlignment="1" applyProtection="1">
      <alignment horizontal="right"/>
    </xf>
    <xf numFmtId="0" fontId="4" fillId="2" borderId="30" xfId="0" applyFont="1" applyFill="1" applyBorder="1" applyAlignment="1" applyProtection="1">
      <alignment horizontal="center"/>
    </xf>
    <xf numFmtId="0" fontId="4" fillId="2" borderId="3" xfId="0" applyFont="1" applyFill="1" applyBorder="1" applyAlignment="1" applyProtection="1">
      <alignment horizontal="center"/>
    </xf>
    <xf numFmtId="0" fontId="5" fillId="2" borderId="11" xfId="0" applyFont="1" applyFill="1" applyBorder="1" applyAlignment="1" applyProtection="1">
      <alignment horizontal="center"/>
    </xf>
    <xf numFmtId="0" fontId="5" fillId="2" borderId="12" xfId="0" applyFont="1" applyFill="1" applyBorder="1" applyAlignment="1" applyProtection="1">
      <alignment horizontal="center"/>
    </xf>
    <xf numFmtId="0" fontId="5" fillId="2" borderId="27" xfId="0" applyFont="1" applyFill="1" applyBorder="1" applyAlignment="1" applyProtection="1">
      <alignment horizontal="center" wrapText="1"/>
    </xf>
    <xf numFmtId="0" fontId="5" fillId="2" borderId="28" xfId="0" applyFont="1" applyFill="1" applyBorder="1" applyAlignment="1" applyProtection="1">
      <alignment horizontal="center" wrapText="1"/>
    </xf>
    <xf numFmtId="0" fontId="5" fillId="2" borderId="13" xfId="0" applyFont="1" applyFill="1" applyBorder="1" applyAlignment="1" applyProtection="1">
      <alignment horizontal="center"/>
    </xf>
    <xf numFmtId="0" fontId="22" fillId="2" borderId="0" xfId="0" applyFont="1" applyFill="1" applyAlignment="1" applyProtection="1">
      <alignment horizontal="left" wrapText="1"/>
      <protection hidden="1"/>
    </xf>
    <xf numFmtId="0" fontId="0" fillId="2" borderId="0" xfId="0" applyFill="1" applyAlignment="1" applyProtection="1">
      <alignment wrapText="1"/>
      <protection hidden="1"/>
    </xf>
    <xf numFmtId="0" fontId="16" fillId="2" borderId="0" xfId="0" applyFont="1" applyFill="1" applyAlignment="1" applyProtection="1">
      <protection hidden="1"/>
    </xf>
    <xf numFmtId="0" fontId="0" fillId="2" borderId="0" xfId="0" applyFill="1" applyAlignment="1" applyProtection="1">
      <protection hidden="1"/>
    </xf>
    <xf numFmtId="0" fontId="13" fillId="2" borderId="0" xfId="0" applyFont="1" applyFill="1" applyAlignment="1" applyProtection="1">
      <protection hidden="1"/>
    </xf>
    <xf numFmtId="0" fontId="0" fillId="2" borderId="0" xfId="0" applyFill="1" applyAlignment="1" applyProtection="1">
      <alignment horizontal="left"/>
      <protection hidden="1"/>
    </xf>
    <xf numFmtId="14" fontId="0" fillId="2" borderId="7" xfId="0" applyNumberFormat="1"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0" xfId="0" applyFill="1" applyAlignment="1" applyProtection="1">
      <alignment horizontal="right"/>
      <protection hidden="1"/>
    </xf>
    <xf numFmtId="0" fontId="24" fillId="2" borderId="0" xfId="0" applyFont="1" applyFill="1" applyAlignment="1" applyProtection="1">
      <alignment wrapText="1"/>
      <protection hidden="1"/>
    </xf>
    <xf numFmtId="0" fontId="0" fillId="0" borderId="0" xfId="0" applyAlignment="1" applyProtection="1">
      <alignment horizontal="left"/>
      <protection hidden="1"/>
    </xf>
    <xf numFmtId="0" fontId="18" fillId="2" borderId="0" xfId="0" applyFont="1" applyFill="1" applyAlignment="1" applyProtection="1">
      <alignment horizontal="center"/>
      <protection hidden="1"/>
    </xf>
    <xf numFmtId="0" fontId="19" fillId="2" borderId="0" xfId="0" applyFont="1" applyFill="1" applyAlignment="1" applyProtection="1">
      <protection hidden="1"/>
    </xf>
    <xf numFmtId="0" fontId="19" fillId="0" borderId="0" xfId="0" applyFont="1" applyAlignment="1" applyProtection="1">
      <protection hidden="1"/>
    </xf>
    <xf numFmtId="0" fontId="4" fillId="2" borderId="0" xfId="0" applyFont="1" applyFill="1" applyAlignment="1" applyProtection="1">
      <alignment horizontal="center" vertical="center"/>
      <protection hidden="1"/>
    </xf>
    <xf numFmtId="0" fontId="20" fillId="2" borderId="0" xfId="0" applyFont="1" applyFill="1" applyAlignment="1" applyProtection="1">
      <alignment horizontal="center"/>
      <protection hidden="1"/>
    </xf>
    <xf numFmtId="0" fontId="0" fillId="2" borderId="0" xfId="0" applyFill="1" applyAlignment="1" applyProtection="1">
      <alignment horizontal="center"/>
      <protection hidden="1"/>
    </xf>
    <xf numFmtId="0" fontId="21" fillId="2" borderId="0" xfId="0" applyFont="1" applyFill="1" applyAlignment="1" applyProtection="1">
      <protection hidden="1"/>
    </xf>
    <xf numFmtId="0" fontId="22" fillId="2" borderId="0" xfId="0" applyFont="1" applyFill="1" applyAlignment="1" applyProtection="1">
      <alignment wrapText="1"/>
      <protection hidden="1"/>
    </xf>
    <xf numFmtId="0" fontId="1" fillId="2" borderId="0" xfId="0" applyFont="1" applyFill="1" applyAlignment="1" applyProtection="1">
      <alignment horizontal="center"/>
      <protection hidden="1"/>
    </xf>
    <xf numFmtId="0" fontId="14" fillId="2" borderId="30" xfId="0" applyFont="1" applyFill="1" applyBorder="1" applyAlignment="1" applyProtection="1">
      <alignment vertical="top" wrapText="1"/>
      <protection locked="0"/>
    </xf>
    <xf numFmtId="0" fontId="0" fillId="2" borderId="31" xfId="0" applyFill="1" applyBorder="1" applyAlignment="1" applyProtection="1">
      <alignment vertical="top" wrapText="1"/>
      <protection locked="0"/>
    </xf>
    <xf numFmtId="0" fontId="0" fillId="2" borderId="3" xfId="0" applyFill="1" applyBorder="1" applyAlignment="1" applyProtection="1">
      <alignment vertical="top" wrapText="1"/>
      <protection locked="0"/>
    </xf>
    <xf numFmtId="0" fontId="4" fillId="2" borderId="2" xfId="0" applyFont="1" applyFill="1" applyBorder="1" applyAlignment="1" applyProtection="1">
      <alignment vertical="center" wrapText="1"/>
      <protection hidden="1"/>
    </xf>
    <xf numFmtId="0" fontId="21" fillId="2" borderId="0" xfId="0" applyFont="1" applyFill="1" applyAlignment="1" applyProtection="1">
      <alignment vertical="center" wrapText="1"/>
      <protection hidden="1"/>
    </xf>
    <xf numFmtId="0" fontId="0" fillId="0" borderId="0" xfId="0" applyAlignment="1" applyProtection="1">
      <alignment vertical="center" wrapText="1"/>
      <protection hidden="1"/>
    </xf>
    <xf numFmtId="0" fontId="14" fillId="0" borderId="30" xfId="0" applyFont="1" applyBorder="1" applyAlignment="1" applyProtection="1">
      <alignment horizontal="left"/>
      <protection locked="0"/>
    </xf>
    <xf numFmtId="0" fontId="0" fillId="0" borderId="3" xfId="0" applyBorder="1" applyAlignment="1" applyProtection="1">
      <protection locked="0"/>
    </xf>
    <xf numFmtId="0" fontId="0" fillId="0" borderId="30" xfId="0" applyBorder="1" applyAlignment="1" applyProtection="1">
      <alignment horizontal="left"/>
      <protection locked="0"/>
    </xf>
    <xf numFmtId="0" fontId="4" fillId="2" borderId="30"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2" fillId="2" borderId="0" xfId="0" applyFont="1" applyFill="1" applyBorder="1" applyAlignment="1" applyProtection="1">
      <alignment vertical="center"/>
    </xf>
    <xf numFmtId="0" fontId="4" fillId="0" borderId="3" xfId="0" applyNumberFormat="1" applyFont="1" applyBorder="1" applyAlignment="1" applyProtection="1">
      <alignment horizontal="center"/>
    </xf>
    <xf numFmtId="0" fontId="4" fillId="2" borderId="30" xfId="0" applyNumberFormat="1" applyFont="1" applyFill="1" applyBorder="1" applyAlignment="1" applyProtection="1">
      <alignment horizontal="left" vertical="center"/>
    </xf>
    <xf numFmtId="0" fontId="4" fillId="2" borderId="3" xfId="0" applyNumberFormat="1" applyFont="1" applyFill="1" applyBorder="1" applyAlignment="1" applyProtection="1">
      <alignment horizontal="left" vertical="center"/>
    </xf>
    <xf numFmtId="0" fontId="5" fillId="2" borderId="0" xfId="0" applyFont="1" applyFill="1" applyAlignment="1" applyProtection="1">
      <alignment horizontal="right"/>
    </xf>
    <xf numFmtId="0" fontId="10" fillId="0" borderId="7" xfId="0" applyFont="1" applyBorder="1" applyAlignment="1" applyProtection="1">
      <alignment horizontal="right"/>
    </xf>
    <xf numFmtId="0" fontId="12" fillId="0" borderId="7" xfId="0" applyFont="1" applyBorder="1" applyAlignment="1" applyProtection="1">
      <alignment horizontal="right"/>
    </xf>
    <xf numFmtId="0" fontId="4" fillId="2" borderId="0" xfId="0" applyFont="1" applyFill="1" applyAlignment="1" applyProtection="1">
      <alignment horizontal="right"/>
    </xf>
    <xf numFmtId="0" fontId="4" fillId="2" borderId="29" xfId="0" applyFont="1" applyFill="1" applyBorder="1" applyAlignment="1" applyProtection="1">
      <alignment horizontal="right"/>
    </xf>
    <xf numFmtId="3" fontId="4" fillId="2" borderId="3" xfId="0" applyNumberFormat="1" applyFont="1" applyFill="1" applyBorder="1" applyAlignment="1" applyProtection="1">
      <alignment horizontal="center"/>
    </xf>
    <xf numFmtId="0" fontId="4" fillId="0" borderId="30" xfId="0" applyFont="1" applyBorder="1" applyAlignment="1" applyProtection="1">
      <alignment wrapText="1"/>
    </xf>
    <xf numFmtId="0" fontId="14" fillId="0" borderId="3" xfId="0" applyFont="1" applyBorder="1" applyAlignment="1" applyProtection="1">
      <alignment wrapText="1"/>
    </xf>
    <xf numFmtId="0" fontId="0" fillId="0" borderId="3" xfId="0" applyBorder="1" applyAlignment="1" applyProtection="1">
      <alignment horizontal="left"/>
      <protection locked="0"/>
    </xf>
    <xf numFmtId="0" fontId="6" fillId="2" borderId="0" xfId="0" applyFont="1" applyFill="1" applyAlignment="1" applyProtection="1">
      <alignment horizontal="center" vertical="center"/>
    </xf>
    <xf numFmtId="0" fontId="6" fillId="0" borderId="0" xfId="0" applyFont="1" applyAlignment="1">
      <alignment horizontal="center" vertical="center"/>
    </xf>
    <xf numFmtId="0" fontId="2" fillId="2" borderId="2" xfId="0" applyFont="1" applyFill="1" applyBorder="1" applyAlignment="1" applyProtection="1">
      <alignment vertical="center" wrapText="1"/>
    </xf>
    <xf numFmtId="0" fontId="0" fillId="2" borderId="32" xfId="0" applyFill="1" applyBorder="1" applyAlignment="1" applyProtection="1">
      <alignment wrapText="1"/>
    </xf>
    <xf numFmtId="0" fontId="2" fillId="2" borderId="5" xfId="0" applyFont="1" applyFill="1" applyBorder="1" applyAlignment="1" applyProtection="1">
      <alignment vertical="center" wrapText="1"/>
    </xf>
    <xf numFmtId="0" fontId="2" fillId="2" borderId="0" xfId="0" applyFont="1" applyFill="1" applyBorder="1" applyAlignment="1" applyProtection="1">
      <alignment vertical="center" wrapText="1"/>
    </xf>
    <xf numFmtId="0" fontId="0" fillId="2" borderId="29" xfId="0" applyFill="1" applyBorder="1" applyAlignment="1" applyProtection="1">
      <alignment wrapText="1"/>
    </xf>
    <xf numFmtId="0" fontId="5" fillId="2" borderId="6" xfId="0" applyFont="1" applyFill="1" applyBorder="1" applyAlignment="1" applyProtection="1">
      <alignment vertical="center" wrapText="1"/>
    </xf>
    <xf numFmtId="0" fontId="5" fillId="2" borderId="7" xfId="0" applyFont="1" applyFill="1" applyBorder="1" applyAlignment="1" applyProtection="1">
      <alignment vertical="center" wrapText="1"/>
    </xf>
    <xf numFmtId="0" fontId="5" fillId="2" borderId="8" xfId="0" applyFont="1" applyFill="1" applyBorder="1" applyAlignment="1" applyProtection="1">
      <alignment wrapText="1"/>
    </xf>
    <xf numFmtId="0" fontId="4" fillId="2" borderId="30" xfId="0" applyFont="1" applyFill="1" applyBorder="1" applyAlignment="1" applyProtection="1">
      <alignment vertical="center"/>
      <protection locked="0"/>
    </xf>
    <xf numFmtId="0" fontId="4" fillId="2" borderId="3" xfId="0" applyFont="1" applyFill="1" applyBorder="1" applyAlignment="1" applyProtection="1">
      <alignment vertical="center"/>
      <protection locked="0"/>
    </xf>
    <xf numFmtId="0" fontId="4" fillId="2" borderId="30" xfId="0" applyFont="1" applyFill="1" applyBorder="1" applyAlignment="1" applyProtection="1">
      <alignment horizontal="center" vertical="center"/>
      <protection locked="0"/>
    </xf>
    <xf numFmtId="0" fontId="4" fillId="0" borderId="3" xfId="0" applyFont="1" applyBorder="1" applyAlignment="1" applyProtection="1">
      <alignment horizontal="center"/>
      <protection locked="0"/>
    </xf>
    <xf numFmtId="0" fontId="1" fillId="3" borderId="0" xfId="0" applyFont="1" applyFill="1" applyAlignment="1">
      <alignment wrapText="1"/>
    </xf>
    <xf numFmtId="0" fontId="0" fillId="3" borderId="0" xfId="0" applyFill="1" applyAlignment="1">
      <alignment wrapText="1"/>
    </xf>
    <xf numFmtId="0" fontId="4" fillId="3" borderId="0" xfId="0" applyFont="1" applyFill="1" applyAlignment="1">
      <alignment wrapText="1"/>
    </xf>
    <xf numFmtId="0" fontId="31" fillId="3" borderId="0" xfId="0" applyFont="1" applyFill="1" applyAlignment="1">
      <alignment horizontal="center" wrapText="1"/>
    </xf>
    <xf numFmtId="0" fontId="1" fillId="3" borderId="0" xfId="0" applyFont="1" applyFill="1" applyAlignment="1"/>
    <xf numFmtId="0" fontId="0" fillId="0" borderId="0" xfId="0" applyAlignment="1"/>
    <xf numFmtId="0" fontId="35" fillId="3" borderId="0" xfId="0" applyFont="1" applyFill="1" applyAlignment="1">
      <alignment wrapText="1"/>
    </xf>
    <xf numFmtId="0" fontId="32" fillId="3" borderId="0" xfId="0" applyFont="1" applyFill="1" applyAlignment="1" applyProtection="1">
      <alignment horizontal="center"/>
      <protection hidden="1"/>
    </xf>
    <xf numFmtId="0" fontId="1" fillId="2" borderId="0" xfId="0" applyFont="1" applyFill="1" applyAlignment="1" applyProtection="1">
      <protection hidden="1"/>
    </xf>
    <xf numFmtId="0" fontId="0" fillId="0" borderId="29" xfId="0" applyBorder="1" applyAlignment="1" applyProtection="1">
      <protection hidden="1"/>
    </xf>
    <xf numFmtId="0" fontId="14" fillId="2" borderId="0" xfId="0" applyFont="1" applyFill="1" applyAlignment="1" applyProtection="1">
      <protection hidden="1"/>
    </xf>
    <xf numFmtId="0" fontId="8" fillId="2" borderId="0" xfId="0" applyFont="1" applyFill="1" applyBorder="1" applyAlignment="1" applyProtection="1">
      <alignment horizontal="center"/>
      <protection hidden="1"/>
    </xf>
    <xf numFmtId="0" fontId="4" fillId="2" borderId="10" xfId="0" applyFont="1" applyFill="1" applyBorder="1" applyAlignment="1" applyProtection="1">
      <alignment horizontal="right"/>
      <protection hidden="1"/>
    </xf>
    <xf numFmtId="0" fontId="14" fillId="2" borderId="10" xfId="0" applyFont="1" applyFill="1" applyBorder="1" applyAlignment="1" applyProtection="1">
      <alignment horizontal="right"/>
      <protection hidden="1"/>
    </xf>
    <xf numFmtId="0" fontId="4" fillId="2" borderId="0" xfId="0" applyFont="1" applyFill="1" applyAlignment="1" applyProtection="1">
      <alignment horizontal="left"/>
      <protection hidden="1"/>
    </xf>
    <xf numFmtId="0" fontId="1" fillId="2" borderId="7" xfId="0" applyFont="1"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31" fillId="3" borderId="0" xfId="0" applyFont="1" applyFill="1" applyAlignment="1" applyProtection="1">
      <alignment horizontal="center"/>
      <protection hidden="1"/>
    </xf>
    <xf numFmtId="0" fontId="13" fillId="2" borderId="31" xfId="0" applyFont="1" applyFill="1" applyBorder="1" applyAlignment="1" applyProtection="1">
      <alignment horizontal="center"/>
      <protection hidden="1"/>
    </xf>
    <xf numFmtId="0" fontId="4" fillId="2" borderId="30" xfId="0" applyFont="1" applyFill="1" applyBorder="1" applyAlignment="1" applyProtection="1">
      <alignment horizontal="center"/>
      <protection hidden="1"/>
    </xf>
    <xf numFmtId="0" fontId="4" fillId="2" borderId="31" xfId="0" applyFont="1" applyFill="1" applyBorder="1" applyAlignment="1" applyProtection="1">
      <alignment horizontal="center"/>
      <protection hidden="1"/>
    </xf>
    <xf numFmtId="0" fontId="4" fillId="2" borderId="3" xfId="0" applyFont="1" applyFill="1" applyBorder="1" applyAlignment="1" applyProtection="1">
      <alignment horizontal="center"/>
      <protection hidden="1"/>
    </xf>
    <xf numFmtId="0" fontId="4" fillId="2" borderId="10" xfId="0" applyFont="1" applyFill="1" applyBorder="1" applyAlignment="1" applyProtection="1">
      <alignment horizontal="center"/>
      <protection hidden="1"/>
    </xf>
    <xf numFmtId="168" fontId="0" fillId="2" borderId="10" xfId="0" applyNumberFormat="1" applyFill="1" applyBorder="1" applyAlignment="1" applyProtection="1">
      <alignment horizontal="left"/>
      <protection hidden="1"/>
    </xf>
    <xf numFmtId="0" fontId="13" fillId="2" borderId="0" xfId="0" applyFont="1" applyFill="1" applyAlignment="1" applyProtection="1">
      <alignment horizontal="right"/>
      <protection hidden="1"/>
    </xf>
    <xf numFmtId="0" fontId="13" fillId="2" borderId="29" xfId="0" applyFont="1" applyFill="1" applyBorder="1" applyAlignment="1" applyProtection="1">
      <alignment horizontal="right"/>
      <protection hidden="1"/>
    </xf>
    <xf numFmtId="168" fontId="0" fillId="2" borderId="0" xfId="0" applyNumberFormat="1" applyFill="1" applyAlignment="1" applyProtection="1">
      <alignment horizontal="left"/>
      <protection hidden="1"/>
    </xf>
    <xf numFmtId="168" fontId="0" fillId="2" borderId="29" xfId="0" applyNumberFormat="1" applyFill="1" applyBorder="1" applyAlignment="1" applyProtection="1">
      <alignment horizontal="left"/>
      <protection hidden="1"/>
    </xf>
    <xf numFmtId="168" fontId="0" fillId="2" borderId="0" xfId="0" applyNumberFormat="1" applyFill="1" applyBorder="1" applyAlignment="1" applyProtection="1">
      <alignment horizontal="left"/>
      <protection hidden="1"/>
    </xf>
    <xf numFmtId="0" fontId="4" fillId="0" borderId="12" xfId="0" applyFont="1" applyBorder="1" applyAlignment="1" applyProtection="1">
      <protection hidden="1"/>
    </xf>
    <xf numFmtId="0" fontId="4" fillId="2" borderId="0" xfId="0" applyFont="1" applyFill="1" applyAlignment="1" applyProtection="1">
      <alignment horizontal="right"/>
      <protection hidden="1"/>
    </xf>
    <xf numFmtId="0" fontId="0" fillId="0" borderId="0" xfId="0" applyAlignment="1" applyProtection="1">
      <alignment horizontal="right"/>
      <protection hidden="1"/>
    </xf>
    <xf numFmtId="14" fontId="4" fillId="2" borderId="31" xfId="0" applyNumberFormat="1" applyFont="1" applyFill="1" applyBorder="1" applyAlignment="1" applyProtection="1">
      <alignment horizontal="center"/>
      <protection locked="0"/>
    </xf>
    <xf numFmtId="14" fontId="0" fillId="0" borderId="31" xfId="0" applyNumberFormat="1" applyBorder="1" applyAlignment="1" applyProtection="1">
      <alignment horizontal="center"/>
      <protection locked="0"/>
    </xf>
    <xf numFmtId="14" fontId="4" fillId="2" borderId="7" xfId="0" applyNumberFormat="1" applyFont="1" applyFill="1" applyBorder="1" applyAlignment="1" applyProtection="1">
      <alignment horizontal="center"/>
      <protection locked="0"/>
    </xf>
    <xf numFmtId="14" fontId="4" fillId="0" borderId="7" xfId="0" applyNumberFormat="1" applyFont="1" applyBorder="1" applyAlignment="1" applyProtection="1">
      <alignment horizontal="center"/>
      <protection locked="0"/>
    </xf>
    <xf numFmtId="0" fontId="4" fillId="2" borderId="30" xfId="0" applyNumberFormat="1" applyFont="1" applyFill="1" applyBorder="1" applyAlignment="1" applyProtection="1">
      <alignment horizontal="center"/>
      <protection hidden="1"/>
    </xf>
    <xf numFmtId="0" fontId="4" fillId="0" borderId="3" xfId="0" applyNumberFormat="1" applyFont="1" applyBorder="1" applyAlignment="1" applyProtection="1">
      <alignment horizontal="center"/>
      <protection hidden="1"/>
    </xf>
    <xf numFmtId="0" fontId="0" fillId="0" borderId="10" xfId="0" applyBorder="1" applyAlignment="1" applyProtection="1">
      <alignment horizontal="right"/>
      <protection hidden="1"/>
    </xf>
    <xf numFmtId="0" fontId="0" fillId="0" borderId="10" xfId="0" applyBorder="1" applyAlignment="1" applyProtection="1">
      <protection hidden="1"/>
    </xf>
    <xf numFmtId="0" fontId="8" fillId="2" borderId="0" xfId="0" applyFont="1" applyFill="1" applyBorder="1" applyAlignment="1" applyProtection="1">
      <alignment horizontal="right"/>
      <protection hidden="1"/>
    </xf>
    <xf numFmtId="0" fontId="8" fillId="0" borderId="0" xfId="0" applyFont="1" applyBorder="1" applyAlignment="1" applyProtection="1">
      <alignment horizontal="right"/>
      <protection hidden="1"/>
    </xf>
    <xf numFmtId="0" fontId="1" fillId="3" borderId="0" xfId="0" applyFont="1" applyFill="1" applyAlignment="1" applyProtection="1">
      <protection hidden="1"/>
    </xf>
    <xf numFmtId="0" fontId="0" fillId="0" borderId="0" xfId="0" applyAlignment="1" applyProtection="1">
      <alignment horizontal="center"/>
      <protection hidden="1"/>
    </xf>
    <xf numFmtId="0" fontId="0" fillId="0" borderId="29" xfId="0" applyBorder="1" applyAlignment="1" applyProtection="1">
      <alignment horizontal="center"/>
      <protection hidden="1"/>
    </xf>
    <xf numFmtId="0" fontId="0" fillId="0" borderId="29" xfId="0" applyBorder="1" applyAlignment="1"/>
    <xf numFmtId="9" fontId="8" fillId="2" borderId="0" xfId="1" applyFont="1" applyFill="1" applyBorder="1" applyAlignment="1" applyProtection="1">
      <protection hidden="1"/>
    </xf>
    <xf numFmtId="0" fontId="4" fillId="2" borderId="2" xfId="0" applyFont="1" applyFill="1" applyBorder="1" applyAlignment="1" applyProtection="1">
      <alignment horizontal="right"/>
      <protection hidden="1"/>
    </xf>
    <xf numFmtId="0" fontId="4" fillId="0" borderId="2" xfId="0" applyFont="1" applyBorder="1" applyAlignment="1">
      <alignment horizontal="right"/>
    </xf>
    <xf numFmtId="0" fontId="4" fillId="0" borderId="10" xfId="0" applyFont="1" applyBorder="1" applyAlignment="1" applyProtection="1">
      <alignment horizontal="right"/>
      <protection hidden="1"/>
    </xf>
    <xf numFmtId="0" fontId="13" fillId="2" borderId="5" xfId="0" applyFont="1" applyFill="1" applyBorder="1" applyAlignment="1" applyProtection="1">
      <alignment horizontal="right"/>
      <protection hidden="1"/>
    </xf>
    <xf numFmtId="0" fontId="13" fillId="0" borderId="0" xfId="0" applyFont="1" applyBorder="1" applyAlignment="1" applyProtection="1">
      <alignment horizontal="right"/>
      <protection hidden="1"/>
    </xf>
    <xf numFmtId="0" fontId="32" fillId="0" borderId="0" xfId="0" applyFont="1" applyAlignment="1" applyProtection="1">
      <alignment horizontal="center"/>
      <protection hidden="1"/>
    </xf>
    <xf numFmtId="0" fontId="33" fillId="2" borderId="0" xfId="0" applyFont="1" applyFill="1" applyBorder="1" applyAlignment="1" applyProtection="1">
      <protection hidden="1"/>
    </xf>
    <xf numFmtId="168" fontId="0" fillId="2" borderId="2" xfId="0" applyNumberFormat="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4" fillId="3" borderId="0" xfId="0" applyFont="1" applyFill="1" applyBorder="1" applyAlignment="1" applyProtection="1">
      <alignment horizontal="right"/>
      <protection hidden="1"/>
    </xf>
    <xf numFmtId="0" fontId="0" fillId="3" borderId="0" xfId="0" applyFill="1" applyAlignment="1" applyProtection="1">
      <protection hidden="1"/>
    </xf>
    <xf numFmtId="0" fontId="4" fillId="2" borderId="6" xfId="0" applyFont="1" applyFill="1" applyBorder="1" applyAlignment="1" applyProtection="1">
      <alignment horizontal="right"/>
      <protection hidden="1"/>
    </xf>
    <xf numFmtId="0" fontId="4" fillId="2" borderId="7" xfId="0" applyFont="1" applyFill="1" applyBorder="1" applyAlignment="1" applyProtection="1">
      <alignment horizontal="right"/>
      <protection hidden="1"/>
    </xf>
    <xf numFmtId="0" fontId="4" fillId="2" borderId="0" xfId="0" applyFont="1" applyFill="1" applyBorder="1" applyAlignment="1" applyProtection="1">
      <alignment horizontal="center"/>
      <protection hidden="1"/>
    </xf>
    <xf numFmtId="0" fontId="0" fillId="2" borderId="7" xfId="0" applyFill="1" applyBorder="1" applyAlignment="1" applyProtection="1">
      <alignment horizontal="center"/>
      <protection hidden="1"/>
    </xf>
    <xf numFmtId="0" fontId="33" fillId="2" borderId="0" xfId="0" applyFont="1" applyFill="1" applyBorder="1" applyAlignment="1" applyProtection="1">
      <alignment horizontal="right"/>
      <protection hidden="1"/>
    </xf>
    <xf numFmtId="0" fontId="33" fillId="0" borderId="0" xfId="0" applyFont="1" applyBorder="1" applyAlignment="1" applyProtection="1">
      <alignment horizontal="right"/>
      <protection hidden="1"/>
    </xf>
    <xf numFmtId="0" fontId="13" fillId="2" borderId="0" xfId="0" applyFont="1" applyFill="1" applyBorder="1" applyAlignment="1" applyProtection="1">
      <alignment horizontal="right"/>
      <protection hidden="1"/>
    </xf>
    <xf numFmtId="0" fontId="0" fillId="0" borderId="0" xfId="0" applyBorder="1" applyAlignment="1" applyProtection="1">
      <alignment horizontal="right"/>
      <protection hidden="1"/>
    </xf>
    <xf numFmtId="0" fontId="0" fillId="0" borderId="0" xfId="0" applyBorder="1" applyAlignment="1" applyProtection="1">
      <protection hidden="1"/>
    </xf>
    <xf numFmtId="0" fontId="14" fillId="2" borderId="0" xfId="0" applyFont="1" applyFill="1" applyBorder="1" applyAlignment="1" applyProtection="1">
      <alignment horizontal="right"/>
      <protection hidden="1"/>
    </xf>
    <xf numFmtId="0" fontId="0" fillId="0" borderId="7" xfId="0" applyBorder="1" applyAlignment="1" applyProtection="1">
      <alignment horizontal="center"/>
      <protection hidden="1"/>
    </xf>
    <xf numFmtId="0" fontId="4" fillId="2" borderId="0" xfId="0" applyFont="1" applyFill="1" applyBorder="1" applyAlignment="1" applyProtection="1">
      <protection hidden="1"/>
    </xf>
    <xf numFmtId="0" fontId="0" fillId="0" borderId="0" xfId="0" applyBorder="1" applyAlignment="1"/>
    <xf numFmtId="0" fontId="0" fillId="3" borderId="7" xfId="0" applyFill="1" applyBorder="1" applyAlignment="1" applyProtection="1">
      <alignment horizontal="center"/>
      <protection hidden="1"/>
    </xf>
    <xf numFmtId="0" fontId="0" fillId="0" borderId="7" xfId="0" applyBorder="1" applyAlignment="1">
      <alignment horizontal="center"/>
    </xf>
    <xf numFmtId="0" fontId="0" fillId="3" borderId="4" xfId="0" applyFill="1" applyBorder="1" applyAlignment="1" applyProtection="1">
      <alignment vertical="top" wrapText="1"/>
      <protection locked="0"/>
    </xf>
    <xf numFmtId="0" fontId="0" fillId="3" borderId="2" xfId="0" applyFill="1" applyBorder="1" applyAlignment="1" applyProtection="1">
      <alignment vertical="top" wrapText="1"/>
      <protection locked="0"/>
    </xf>
    <xf numFmtId="0" fontId="0" fillId="3" borderId="32" xfId="0" applyFill="1" applyBorder="1" applyAlignment="1" applyProtection="1">
      <alignment vertical="top" wrapText="1"/>
      <protection locked="0"/>
    </xf>
    <xf numFmtId="0" fontId="0" fillId="3" borderId="5" xfId="0" applyFill="1" applyBorder="1" applyAlignment="1" applyProtection="1">
      <alignment vertical="top" wrapText="1"/>
      <protection locked="0"/>
    </xf>
    <xf numFmtId="0" fontId="0" fillId="3" borderId="0" xfId="0" applyFill="1" applyBorder="1" applyAlignment="1" applyProtection="1">
      <alignment vertical="top" wrapText="1"/>
      <protection locked="0"/>
    </xf>
    <xf numFmtId="0" fontId="0" fillId="3" borderId="29" xfId="0" applyFill="1" applyBorder="1" applyAlignment="1" applyProtection="1">
      <alignment vertical="top" wrapText="1"/>
      <protection locked="0"/>
    </xf>
    <xf numFmtId="0" fontId="0" fillId="3" borderId="6" xfId="0" applyFill="1" applyBorder="1" applyAlignment="1" applyProtection="1">
      <alignment vertical="top" wrapText="1"/>
      <protection locked="0"/>
    </xf>
    <xf numFmtId="0" fontId="0" fillId="3" borderId="7" xfId="0" applyFill="1" applyBorder="1" applyAlignment="1" applyProtection="1">
      <alignment vertical="top" wrapText="1"/>
      <protection locked="0"/>
    </xf>
    <xf numFmtId="0" fontId="0" fillId="3" borderId="8" xfId="0" applyFill="1" applyBorder="1" applyAlignment="1" applyProtection="1">
      <alignment vertical="top" wrapText="1"/>
      <protection locked="0"/>
    </xf>
    <xf numFmtId="0" fontId="0" fillId="3" borderId="30" xfId="0" applyFill="1" applyBorder="1" applyAlignment="1">
      <alignment horizontal="left"/>
    </xf>
    <xf numFmtId="0" fontId="0" fillId="3" borderId="31" xfId="0" applyFill="1" applyBorder="1" applyAlignment="1">
      <alignment horizontal="left"/>
    </xf>
    <xf numFmtId="0" fontId="0" fillId="3" borderId="3" xfId="0" applyFill="1" applyBorder="1" applyAlignment="1">
      <alignment horizontal="left"/>
    </xf>
    <xf numFmtId="0" fontId="14" fillId="3" borderId="4" xfId="0" applyFont="1" applyFill="1" applyBorder="1" applyAlignment="1" applyProtection="1">
      <alignment vertical="top" wrapText="1"/>
      <protection locked="0"/>
    </xf>
    <xf numFmtId="0" fontId="28" fillId="3" borderId="0" xfId="0" applyFont="1" applyFill="1" applyAlignment="1">
      <alignment horizontal="center"/>
    </xf>
    <xf numFmtId="0" fontId="0" fillId="3" borderId="30" xfId="0" applyFill="1" applyBorder="1" applyAlignment="1">
      <alignment horizontal="center"/>
    </xf>
    <xf numFmtId="0" fontId="0" fillId="3" borderId="3" xfId="0" applyFill="1" applyBorder="1" applyAlignment="1">
      <alignment horizontal="center"/>
    </xf>
    <xf numFmtId="0" fontId="14" fillId="3" borderId="0" xfId="0" applyFont="1" applyFill="1" applyAlignment="1">
      <alignment horizontal="left"/>
    </xf>
    <xf numFmtId="0" fontId="0" fillId="3" borderId="0" xfId="0" applyFill="1" applyAlignment="1">
      <alignment horizontal="left"/>
    </xf>
  </cellXfs>
  <cellStyles count="2">
    <cellStyle name="Normal" xfId="0" builtinId="0"/>
    <cellStyle name="Percent" xfId="1" builtinId="5"/>
  </cellStyles>
  <dxfs count="7">
    <dxf>
      <font>
        <condense val="0"/>
        <extend val="0"/>
        <color indexed="10"/>
      </font>
    </dxf>
    <dxf>
      <fill>
        <patternFill>
          <bgColor indexed="10"/>
        </patternFill>
      </fill>
    </dxf>
    <dxf>
      <font>
        <b/>
        <i val="0"/>
        <condense val="0"/>
        <extend val="0"/>
        <color indexed="10"/>
      </font>
    </dxf>
    <dxf>
      <font>
        <b/>
        <i val="0"/>
        <condense val="0"/>
        <extend val="0"/>
        <color indexed="10"/>
      </font>
    </dxf>
    <dxf>
      <font>
        <condense val="0"/>
        <extend val="0"/>
        <color indexed="10"/>
      </font>
    </dxf>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22</xdr:row>
      <xdr:rowOff>0</xdr:rowOff>
    </xdr:from>
    <xdr:to>
      <xdr:col>10</xdr:col>
      <xdr:colOff>594995</xdr:colOff>
      <xdr:row>23</xdr:row>
      <xdr:rowOff>60325</xdr:rowOff>
    </xdr:to>
    <xdr:pic>
      <xdr:nvPicPr>
        <xdr:cNvPr id="5" name="Picture 4">
          <a:extLst>
            <a:ext uri="{FF2B5EF4-FFF2-40B4-BE49-F238E27FC236}">
              <a16:creationId xmlns:a16="http://schemas.microsoft.com/office/drawing/2014/main" id="{2F8960D3-6D2D-4085-B5ED-B2E73E787F14}"/>
            </a:ext>
          </a:extLst>
        </xdr:cNvPr>
        <xdr:cNvPicPr/>
      </xdr:nvPicPr>
      <xdr:blipFill rotWithShape="1">
        <a:blip xmlns:r="http://schemas.openxmlformats.org/officeDocument/2006/relationships" r:embed="rId1"/>
        <a:srcRect l="16812"/>
        <a:stretch/>
      </xdr:blipFill>
      <xdr:spPr bwMode="auto">
        <a:xfrm>
          <a:off x="4876800" y="379476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7</xdr:col>
      <xdr:colOff>129540</xdr:colOff>
      <xdr:row>22</xdr:row>
      <xdr:rowOff>45720</xdr:rowOff>
    </xdr:from>
    <xdr:to>
      <xdr:col>8</xdr:col>
      <xdr:colOff>22860</xdr:colOff>
      <xdr:row>23</xdr:row>
      <xdr:rowOff>106680</xdr:rowOff>
    </xdr:to>
    <xdr:sp macro="" textlink="">
      <xdr:nvSpPr>
        <xdr:cNvPr id="7" name="Text Box 2">
          <a:extLst>
            <a:ext uri="{FF2B5EF4-FFF2-40B4-BE49-F238E27FC236}">
              <a16:creationId xmlns:a16="http://schemas.microsoft.com/office/drawing/2014/main" id="{BCB89CF6-CD8C-4BA8-A75B-BA58413BF093}"/>
            </a:ext>
          </a:extLst>
        </xdr:cNvPr>
        <xdr:cNvSpPr txBox="1">
          <a:spLocks noChangeArrowheads="1"/>
        </xdr:cNvSpPr>
      </xdr:nvSpPr>
      <xdr:spPr bwMode="auto">
        <a:xfrm>
          <a:off x="4396740" y="384048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700" b="0" i="0" u="none" strike="noStrike" kern="0" cap="none" spc="0" normalizeH="0" baseline="0" noProof="0">
              <a:ln>
                <a:noFill/>
              </a:ln>
              <a:solidFill>
                <a:srgbClr val="000000"/>
              </a:solidFill>
              <a:effectLst/>
              <a:uLnTx/>
              <a:uFillTx/>
              <a:latin typeface="Calibri"/>
              <a:cs typeface="Calibri"/>
            </a:rPr>
            <a:t>© 2019</a:t>
          </a:r>
          <a:endParaRPr kumimoji="0" lang="en-US" sz="7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7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0EF5D86F-BE10-41BE-B277-207B03928398}"/>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218" name="Text Box 2">
          <a:extLst>
            <a:ext uri="{FF2B5EF4-FFF2-40B4-BE49-F238E27FC236}">
              <a16:creationId xmlns:a16="http://schemas.microsoft.com/office/drawing/2014/main" id="{48584EFF-64A8-4B97-945A-FDC60955A709}"/>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10</xdr:col>
      <xdr:colOff>600075</xdr:colOff>
      <xdr:row>34</xdr:row>
      <xdr:rowOff>142875</xdr:rowOff>
    </xdr:to>
    <xdr:sp macro=""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0" y="323850"/>
          <a:ext cx="6696075" cy="51625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300"/>
            </a:lnSpc>
            <a:defRPr sz="1000"/>
          </a:pPr>
          <a:r>
            <a:rPr lang="en-US" sz="1000" b="0" i="0" u="none" strike="noStrike" baseline="0">
              <a:solidFill>
                <a:srgbClr val="000000"/>
              </a:solidFill>
              <a:latin typeface="Times New Roman"/>
              <a:cs typeface="Times New Roman"/>
            </a:rPr>
            <a:t>401 KAR 8:150 </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Section 4:</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(2) Line repairs due to breaks or ruptures.</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(a) The system shall thoroughly flush the break area and maintain at least a minimum disinfectant residual, pursuant to Section 1(1) of this administrative regulation.</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(b) The system may leave the line in service or return the line to service before receiving bacteriological results and may forego a boil water advisory if:</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1. Pressure is maintained;</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2. The break area is thoroughly flushed; and</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3. At least the minimum disinfectant residual is maintained, pursuant to Section 1(1) of this administrative regulation.</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(c)1. The system shall take at least two (2) bacteriological tests, one (1) located before, or just upstream of, the break or rupture, and one (1) located behind, or just downstream of, the break or rupture, as close to the break or rupture as practical pursuant to 40 C.F.R. 141.21. Additional samples may be required, if necessary to be representative of the area affected by the break.</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2. Sample bottles shall be clearly identified as "special" tests, and the results submitted to the cabinet shall be clearly marked as "special" samples</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(d)1. Records of results shall be submitted to the cabinet with routine monthly compliance samples, unless the samples are required to lift a boil water advisory, and shall be maintained for one (1) year. 2. Samples needed to remove a boil water advisory shall be submitted to the cabinet as soon as the results are known.</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(e) A water system shall notify the cabinet immediately if:</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1. The pressure drops below twenty (20) pounds per square inch in the distribution system surrounding the break; or</a:t>
          </a:r>
        </a:p>
        <a:p>
          <a:pPr algn="l" rtl="0">
            <a:lnSpc>
              <a:spcPts val="1000"/>
            </a:lnSpc>
            <a:defRPr sz="1000"/>
          </a:pPr>
          <a:r>
            <a:rPr lang="en-US" sz="1000" b="0" i="0" u="none" strike="noStrike" baseline="0">
              <a:solidFill>
                <a:srgbClr val="000000"/>
              </a:solidFill>
              <a:latin typeface="Times New Roman" pitchFamily="18" charset="0"/>
              <a:cs typeface="Times New Roman" pitchFamily="18" charset="0"/>
            </a:rPr>
            <a:t> 2. A break or rupture occurs that requires more than eight (8) hours to repair, with the eight (8) hours beginning when the water system becomes aware of the break.</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(f) Boil Water Advisories shall be issued in accordance with 401 KAR 8:020, Section 2(9).</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(g) Reports pursuant to 401 KAR 8:020, Section 2(7)(c) shall not be required for a loss of pressure, break, or rupture occurring in service lines serving only one (1) single family residence.</a:t>
          </a:r>
        </a:p>
        <a:p>
          <a:pPr algn="l" rtl="0">
            <a:lnSpc>
              <a:spcPts val="1000"/>
            </a:lnSpc>
            <a:defRPr sz="1000"/>
          </a:pPr>
          <a:r>
            <a:rPr lang="en-US" sz="1000" b="0" i="0" u="none" strike="noStrike" baseline="0">
              <a:solidFill>
                <a:srgbClr val="000000"/>
              </a:solidFill>
              <a:latin typeface="Times New Roman" pitchFamily="18" charset="0"/>
              <a:cs typeface="Times New Roman" pitchFamily="18" charset="0"/>
            </a:rPr>
            <a:t> (h)1. A community or nontransient noncommunity public water system shall maintain a log of all breaks or ruptures, which shall include the:</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a. Date and location of the break or rupture;</a:t>
          </a:r>
        </a:p>
        <a:p>
          <a:pPr algn="l" rtl="0">
            <a:lnSpc>
              <a:spcPts val="1000"/>
            </a:lnSpc>
            <a:defRPr sz="1000"/>
          </a:pPr>
          <a:r>
            <a:rPr lang="en-US" sz="1000" b="0" i="0" u="none" strike="noStrike" baseline="0">
              <a:solidFill>
                <a:srgbClr val="000000"/>
              </a:solidFill>
              <a:latin typeface="Times New Roman" pitchFamily="18" charset="0"/>
              <a:cs typeface="Times New Roman" pitchFamily="18" charset="0"/>
            </a:rPr>
            <a:t> b. Time it was discovered;</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c. Population affected;</a:t>
          </a:r>
        </a:p>
        <a:p>
          <a:pPr algn="l" rtl="0">
            <a:lnSpc>
              <a:spcPts val="1000"/>
            </a:lnSpc>
            <a:defRPr sz="1000"/>
          </a:pPr>
          <a:r>
            <a:rPr lang="en-US" sz="1000" b="0" i="0" u="none" strike="noStrike" baseline="0">
              <a:solidFill>
                <a:srgbClr val="000000"/>
              </a:solidFill>
              <a:latin typeface="Times New Roman" pitchFamily="18" charset="0"/>
              <a:cs typeface="Times New Roman" pitchFamily="18" charset="0"/>
            </a:rPr>
            <a:t> d. Length of time required to repair the break or rupture;</a:t>
          </a:r>
        </a:p>
        <a:p>
          <a:pPr algn="l" rtl="0">
            <a:lnSpc>
              <a:spcPts val="1100"/>
            </a:lnSpc>
            <a:defRPr sz="1000"/>
          </a:pPr>
          <a:r>
            <a:rPr lang="en-US" sz="1000" b="0" i="0" u="none" strike="noStrike" baseline="0">
              <a:solidFill>
                <a:srgbClr val="000000"/>
              </a:solidFill>
              <a:latin typeface="Times New Roman" pitchFamily="18" charset="0"/>
              <a:cs typeface="Times New Roman" pitchFamily="18" charset="0"/>
            </a:rPr>
            <a:t> e. Date and time disinfectant residuals are detected; and</a:t>
          </a:r>
        </a:p>
        <a:p>
          <a:pPr algn="l" rtl="0">
            <a:lnSpc>
              <a:spcPts val="1000"/>
            </a:lnSpc>
            <a:defRPr sz="1000"/>
          </a:pPr>
          <a:r>
            <a:rPr lang="en-US" sz="1000" b="0" i="0" u="none" strike="noStrike" baseline="0">
              <a:solidFill>
                <a:srgbClr val="000000"/>
              </a:solidFill>
              <a:latin typeface="Times New Roman" pitchFamily="18" charset="0"/>
              <a:cs typeface="Times New Roman" pitchFamily="18" charset="0"/>
            </a:rPr>
            <a:t> f. Date and time bacteriological samples are taken.</a:t>
          </a:r>
        </a:p>
        <a:p>
          <a:pPr algn="l" rtl="0">
            <a:lnSpc>
              <a:spcPts val="1000"/>
            </a:lnSpc>
            <a:defRPr sz="1000"/>
          </a:pPr>
          <a:r>
            <a:rPr lang="en-US" sz="1000" b="0" i="0" u="none" strike="noStrike" baseline="0">
              <a:solidFill>
                <a:srgbClr val="000000"/>
              </a:solidFill>
              <a:latin typeface="Times New Roman" pitchFamily="18" charset="0"/>
              <a:cs typeface="Times New Roman" pitchFamily="18" charset="0"/>
            </a:rPr>
            <a:t> 2. The log shall be available for inspection by the cabinet.</a:t>
          </a:r>
        </a:p>
        <a:p>
          <a:pPr algn="l" rtl="0">
            <a:lnSpc>
              <a:spcPts val="1200"/>
            </a:lnSpc>
            <a:defRPr sz="1000"/>
          </a:pPr>
          <a:endParaRPr lang="en-US" sz="1200" b="0" i="0" u="none" strike="noStrike" baseline="0">
            <a:solidFill>
              <a:srgbClr val="000000"/>
            </a:solidFill>
            <a:latin typeface="Times New Roman"/>
            <a:cs typeface="Times New Roman"/>
          </a:endParaRPr>
        </a:p>
        <a:p>
          <a:pPr algn="l" rtl="0">
            <a:lnSpc>
              <a:spcPts val="1100"/>
            </a:lnSpc>
            <a:defRPr sz="1000"/>
          </a:pPr>
          <a:endParaRPr lang="en-US"/>
        </a:p>
      </xdr:txBody>
    </xdr:sp>
    <xdr:clientData/>
  </xdr:twoCellAnchor>
  <xdr:twoCellAnchor>
    <xdr:from>
      <xdr:col>0</xdr:col>
      <xdr:colOff>0</xdr:colOff>
      <xdr:row>36</xdr:row>
      <xdr:rowOff>0</xdr:rowOff>
    </xdr:from>
    <xdr:to>
      <xdr:col>10</xdr:col>
      <xdr:colOff>600075</xdr:colOff>
      <xdr:row>56</xdr:row>
      <xdr:rowOff>47625</xdr:rowOff>
    </xdr:to>
    <xdr:sp macro="" textlink="">
      <xdr:nvSpPr>
        <xdr:cNvPr id="8" name="Text Box 1">
          <a:extLst>
            <a:ext uri="{FF2B5EF4-FFF2-40B4-BE49-F238E27FC236}">
              <a16:creationId xmlns:a16="http://schemas.microsoft.com/office/drawing/2014/main" id="{00000000-0008-0000-0100-000008000000}"/>
            </a:ext>
          </a:extLst>
        </xdr:cNvPr>
        <xdr:cNvSpPr txBox="1">
          <a:spLocks noChangeArrowheads="1"/>
        </xdr:cNvSpPr>
      </xdr:nvSpPr>
      <xdr:spPr bwMode="auto">
        <a:xfrm>
          <a:off x="0" y="5667375"/>
          <a:ext cx="6696075" cy="32861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marL="0" marR="0">
            <a:lnSpc>
              <a:spcPct val="115000"/>
            </a:lnSpc>
            <a:spcBef>
              <a:spcPts val="0"/>
            </a:spcBef>
            <a:spcAft>
              <a:spcPts val="1000"/>
            </a:spcAft>
          </a:pPr>
          <a:r>
            <a:rPr lang="en-US" sz="1000" b="0" i="0" u="none" strike="noStrike" baseline="0">
              <a:solidFill>
                <a:sysClr val="windowText" lastClr="000000"/>
              </a:solidFill>
              <a:latin typeface="Times New Roman"/>
              <a:cs typeface="Times New Roman"/>
            </a:rPr>
            <a:t> </a:t>
          </a:r>
          <a:r>
            <a:rPr lang="en-US" sz="1000">
              <a:solidFill>
                <a:sysClr val="windowText" lastClr="000000"/>
              </a:solidFill>
              <a:effectLst/>
              <a:latin typeface="Times New Roman"/>
              <a:ea typeface="Calibri"/>
              <a:cs typeface="Times New Roman"/>
            </a:rPr>
            <a:t>807 KAR 5:006. General Rules.</a:t>
          </a:r>
          <a:endParaRPr lang="en-US" sz="1100">
            <a:solidFill>
              <a:sysClr val="windowText" lastClr="000000"/>
            </a:solidFill>
            <a:effectLst/>
            <a:latin typeface="+mn-lt"/>
            <a:ea typeface="Calibri"/>
            <a:cs typeface="Times New Roman"/>
          </a:endParaRPr>
        </a:p>
        <a:p>
          <a:pPr marL="0" marR="0">
            <a:lnSpc>
              <a:spcPct val="115000"/>
            </a:lnSpc>
            <a:spcBef>
              <a:spcPts val="0"/>
            </a:spcBef>
            <a:spcAft>
              <a:spcPts val="0"/>
            </a:spcAft>
          </a:pPr>
          <a:r>
            <a:rPr lang="en-US" sz="1000">
              <a:solidFill>
                <a:sysClr val="windowText" lastClr="000000"/>
              </a:solidFill>
              <a:effectLst/>
              <a:latin typeface="Times New Roman"/>
              <a:ea typeface="Calibri"/>
              <a:cs typeface="Times New Roman"/>
            </a:rPr>
            <a:t>Section 27. Reporting of Accidents, Property Damage or Loss of Service. (1) Within two (2) hours following discovery each utility, other than a natural gas utility, shall notify the commission by telephone or electronic mail of any utility related accident which results in:</a:t>
          </a:r>
          <a:endParaRPr lang="en-US" sz="1100">
            <a:solidFill>
              <a:sysClr val="windowText" lastClr="000000"/>
            </a:solidFill>
            <a:effectLst/>
            <a:latin typeface="+mn-lt"/>
            <a:ea typeface="Calibri"/>
            <a:cs typeface="Times New Roman"/>
          </a:endParaRPr>
        </a:p>
        <a:p>
          <a:pPr marL="0" marR="0">
            <a:lnSpc>
              <a:spcPct val="115000"/>
            </a:lnSpc>
            <a:spcBef>
              <a:spcPts val="0"/>
            </a:spcBef>
            <a:spcAft>
              <a:spcPts val="0"/>
            </a:spcAft>
          </a:pPr>
          <a:r>
            <a:rPr lang="en-US" sz="1000">
              <a:solidFill>
                <a:sysClr val="windowText" lastClr="000000"/>
              </a:solidFill>
              <a:effectLst/>
              <a:latin typeface="Times New Roman"/>
              <a:ea typeface="Calibri"/>
              <a:cs typeface="Times New Roman"/>
            </a:rPr>
            <a:t>      (a) Death; or shock or burn requiring medical treatment at a hospital or similar medical facility, or any accident requiring inpatient overnight hospitalization;</a:t>
          </a:r>
          <a:endParaRPr lang="en-US" sz="1100">
            <a:solidFill>
              <a:sysClr val="windowText" lastClr="000000"/>
            </a:solidFill>
            <a:effectLst/>
            <a:latin typeface="+mn-lt"/>
            <a:ea typeface="Calibri"/>
            <a:cs typeface="Times New Roman"/>
          </a:endParaRPr>
        </a:p>
        <a:p>
          <a:pPr marL="0" marR="0">
            <a:lnSpc>
              <a:spcPct val="115000"/>
            </a:lnSpc>
            <a:spcBef>
              <a:spcPts val="0"/>
            </a:spcBef>
            <a:spcAft>
              <a:spcPts val="0"/>
            </a:spcAft>
          </a:pPr>
          <a:r>
            <a:rPr lang="en-US" sz="1000">
              <a:solidFill>
                <a:sysClr val="windowText" lastClr="000000"/>
              </a:solidFill>
              <a:effectLst/>
              <a:latin typeface="Times New Roman"/>
              <a:ea typeface="Calibri"/>
              <a:cs typeface="Times New Roman"/>
            </a:rPr>
            <a:t>      (b) Actual or potential property damage of $25,000 or more; or</a:t>
          </a:r>
          <a:endParaRPr lang="en-US" sz="1100">
            <a:solidFill>
              <a:sysClr val="windowText" lastClr="000000"/>
            </a:solidFill>
            <a:effectLst/>
            <a:latin typeface="+mn-lt"/>
            <a:ea typeface="Calibri"/>
            <a:cs typeface="Times New Roman"/>
          </a:endParaRPr>
        </a:p>
        <a:p>
          <a:pPr marL="0" marR="0">
            <a:lnSpc>
              <a:spcPct val="115000"/>
            </a:lnSpc>
            <a:spcBef>
              <a:spcPts val="0"/>
            </a:spcBef>
            <a:spcAft>
              <a:spcPts val="0"/>
            </a:spcAft>
          </a:pPr>
          <a:r>
            <a:rPr lang="en-US" sz="1000">
              <a:solidFill>
                <a:sysClr val="windowText" lastClr="000000"/>
              </a:solidFill>
              <a:effectLst/>
              <a:latin typeface="Times New Roman"/>
              <a:ea typeface="Calibri"/>
              <a:cs typeface="Times New Roman"/>
            </a:rPr>
            <a:t>      (c) Loss of service for four (4) or more hours to ten (10) percent or 500 or more of the utility's customers, whichever is less.</a:t>
          </a:r>
          <a:endParaRPr lang="en-US" sz="1100">
            <a:solidFill>
              <a:sysClr val="windowText" lastClr="000000"/>
            </a:solidFill>
            <a:effectLst/>
            <a:latin typeface="+mn-lt"/>
            <a:ea typeface="Calibri"/>
            <a:cs typeface="Times New Roman"/>
          </a:endParaRPr>
        </a:p>
        <a:p>
          <a:pPr marL="0" marR="0">
            <a:lnSpc>
              <a:spcPct val="115000"/>
            </a:lnSpc>
            <a:spcBef>
              <a:spcPts val="0"/>
            </a:spcBef>
            <a:spcAft>
              <a:spcPts val="0"/>
            </a:spcAft>
          </a:pPr>
          <a:r>
            <a:rPr lang="en-US" sz="1000">
              <a:solidFill>
                <a:sysClr val="windowText" lastClr="000000"/>
              </a:solidFill>
              <a:effectLst/>
              <a:latin typeface="Times New Roman"/>
              <a:ea typeface="Calibri"/>
              <a:cs typeface="Times New Roman"/>
            </a:rPr>
            <a:t>      (2) A summary written report shall be submitted by the utility to the commission within seven (7) calendar days of the utility related accident. For good cause shown, the executive director of the commission, may, upon application in writing, allow a reasonable extension of time for submission of this report.</a:t>
          </a:r>
          <a:endParaRPr lang="en-US" sz="1100">
            <a:solidFill>
              <a:sysClr val="windowText" lastClr="000000"/>
            </a:solidFill>
            <a:effectLst/>
            <a:latin typeface="+mn-lt"/>
            <a:ea typeface="Calibri"/>
            <a:cs typeface="Times New Roman"/>
          </a:endParaRPr>
        </a:p>
        <a:p>
          <a:pPr marL="0" marR="0">
            <a:lnSpc>
              <a:spcPct val="115000"/>
            </a:lnSpc>
            <a:spcBef>
              <a:spcPts val="0"/>
            </a:spcBef>
            <a:spcAft>
              <a:spcPts val="1000"/>
            </a:spcAft>
          </a:pPr>
          <a:r>
            <a:rPr lang="en-US" sz="1000">
              <a:solidFill>
                <a:sysClr val="windowText" lastClr="000000"/>
              </a:solidFill>
              <a:effectLst/>
              <a:latin typeface="Times New Roman"/>
              <a:ea typeface="Calibri"/>
              <a:cs typeface="Times New Roman"/>
            </a:rPr>
            <a:t> </a:t>
          </a:r>
          <a:endParaRPr lang="en-US" sz="1100">
            <a:solidFill>
              <a:sysClr val="windowText" lastClr="000000"/>
            </a:solidFill>
            <a:effectLst/>
            <a:latin typeface="+mn-lt"/>
            <a:ea typeface="Calibri"/>
            <a:cs typeface="Times New Roman"/>
          </a:endParaRPr>
        </a:p>
        <a:p>
          <a:pPr marL="0" marR="0">
            <a:lnSpc>
              <a:spcPct val="115000"/>
            </a:lnSpc>
            <a:spcBef>
              <a:spcPts val="0"/>
            </a:spcBef>
            <a:spcAft>
              <a:spcPts val="1000"/>
            </a:spcAft>
          </a:pPr>
          <a:r>
            <a:rPr lang="en-US" sz="1000">
              <a:solidFill>
                <a:sysClr val="windowText" lastClr="000000"/>
              </a:solidFill>
              <a:effectLst/>
              <a:latin typeface="Times New Roman"/>
              <a:ea typeface="Calibri"/>
              <a:cs typeface="Times New Roman"/>
            </a:rPr>
            <a:t>807 KAR 5:066. Water.</a:t>
          </a:r>
          <a:endParaRPr lang="en-US" sz="1100">
            <a:solidFill>
              <a:sysClr val="windowText" lastClr="000000"/>
            </a:solidFill>
            <a:effectLst/>
            <a:latin typeface="+mn-lt"/>
            <a:ea typeface="Calibri"/>
            <a:cs typeface="Times New Roman"/>
          </a:endParaRPr>
        </a:p>
        <a:p>
          <a:pPr marL="0" marR="0">
            <a:lnSpc>
              <a:spcPct val="115000"/>
            </a:lnSpc>
            <a:spcBef>
              <a:spcPts val="0"/>
            </a:spcBef>
            <a:spcAft>
              <a:spcPts val="1000"/>
            </a:spcAft>
          </a:pPr>
          <a:r>
            <a:rPr lang="en-US" sz="1000">
              <a:solidFill>
                <a:sysClr val="windowText" lastClr="000000"/>
              </a:solidFill>
              <a:effectLst/>
              <a:latin typeface="Times New Roman"/>
              <a:ea typeface="Calibri"/>
              <a:cs typeface="Times New Roman"/>
            </a:rPr>
            <a:t>Section 3. (4) (b) Report to the commission. If a utility is required by the Natural Resources Cabinet to make a public notification pursuant to administrative regulations of the Natural Resources Cabinet, the utility shall provide the commission with a copy of the public notification when it is made.</a:t>
          </a:r>
          <a:endParaRPr lang="en-US" sz="1100">
            <a:solidFill>
              <a:sysClr val="windowText" lastClr="000000"/>
            </a:solidFill>
            <a:effectLst/>
            <a:latin typeface="+mn-lt"/>
            <a:ea typeface="Calibri"/>
            <a:cs typeface="Times New Roman"/>
          </a:endParaRPr>
        </a:p>
        <a:p>
          <a:pPr marL="0" marR="0">
            <a:lnSpc>
              <a:spcPct val="115000"/>
            </a:lnSpc>
            <a:spcBef>
              <a:spcPts val="0"/>
            </a:spcBef>
            <a:spcAft>
              <a:spcPts val="1000"/>
            </a:spcAft>
          </a:pPr>
          <a:endParaRPr lang="en-US" sz="1000" b="0" i="0" u="none" strike="noStrike" baseline="0">
            <a:solidFill>
              <a:srgbClr val="000000"/>
            </a:solidFill>
            <a:latin typeface="Times New Roman"/>
            <a:cs typeface="Times New Roman"/>
          </a:endParaRPr>
        </a:p>
        <a:p>
          <a:pPr algn="l" rtl="0">
            <a:lnSpc>
              <a:spcPts val="1100"/>
            </a:lnSpc>
            <a:defRPr sz="1000"/>
          </a:pP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52</xdr:row>
      <xdr:rowOff>137160</xdr:rowOff>
    </xdr:from>
    <xdr:to>
      <xdr:col>0</xdr:col>
      <xdr:colOff>502920</xdr:colOff>
      <xdr:row>54</xdr:row>
      <xdr:rowOff>30480</xdr:rowOff>
    </xdr:to>
    <xdr:sp macro="" textlink="">
      <xdr:nvSpPr>
        <xdr:cNvPr id="5" name="Text Box 2">
          <a:extLst>
            <a:ext uri="{FF2B5EF4-FFF2-40B4-BE49-F238E27FC236}">
              <a16:creationId xmlns:a16="http://schemas.microsoft.com/office/drawing/2014/main" id="{24C3B56B-270D-46EC-AF45-C3A2F6874C1F}"/>
            </a:ext>
          </a:extLst>
        </xdr:cNvPr>
        <xdr:cNvSpPr txBox="1">
          <a:spLocks noChangeArrowheads="1"/>
        </xdr:cNvSpPr>
      </xdr:nvSpPr>
      <xdr:spPr bwMode="auto">
        <a:xfrm>
          <a:off x="0" y="940308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700" b="0" i="0" u="none" strike="noStrike" kern="0" cap="none" spc="0" normalizeH="0" baseline="0" noProof="0">
              <a:ln>
                <a:noFill/>
              </a:ln>
              <a:solidFill>
                <a:srgbClr val="000000"/>
              </a:solidFill>
              <a:effectLst/>
              <a:uLnTx/>
              <a:uFillTx/>
              <a:latin typeface="Calibri"/>
              <a:cs typeface="Calibri"/>
            </a:rPr>
            <a:t>© 2019</a:t>
          </a:r>
          <a:endParaRPr kumimoji="0" lang="en-US" sz="7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7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editAs="oneCell">
    <xdr:from>
      <xdr:col>0</xdr:col>
      <xdr:colOff>510540</xdr:colOff>
      <xdr:row>52</xdr:row>
      <xdr:rowOff>91440</xdr:rowOff>
    </xdr:from>
    <xdr:to>
      <xdr:col>2</xdr:col>
      <xdr:colOff>8255</xdr:colOff>
      <xdr:row>53</xdr:row>
      <xdr:rowOff>151765</xdr:rowOff>
    </xdr:to>
    <xdr:pic>
      <xdr:nvPicPr>
        <xdr:cNvPr id="7" name="Picture 6">
          <a:extLst>
            <a:ext uri="{FF2B5EF4-FFF2-40B4-BE49-F238E27FC236}">
              <a16:creationId xmlns:a16="http://schemas.microsoft.com/office/drawing/2014/main" id="{A91CB4B4-D893-4F39-839C-52CB8511C5A6}"/>
            </a:ext>
          </a:extLst>
        </xdr:cNvPr>
        <xdr:cNvPicPr/>
      </xdr:nvPicPr>
      <xdr:blipFill rotWithShape="1">
        <a:blip xmlns:r="http://schemas.openxmlformats.org/officeDocument/2006/relationships" r:embed="rId1"/>
        <a:srcRect l="16812"/>
        <a:stretch/>
      </xdr:blipFill>
      <xdr:spPr bwMode="auto">
        <a:xfrm>
          <a:off x="510540" y="9357360"/>
          <a:ext cx="1814195" cy="22796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457200</xdr:colOff>
      <xdr:row>52</xdr:row>
      <xdr:rowOff>38100</xdr:rowOff>
    </xdr:from>
    <xdr:to>
      <xdr:col>1</xdr:col>
      <xdr:colOff>1661795</xdr:colOff>
      <xdr:row>53</xdr:row>
      <xdr:rowOff>98425</xdr:rowOff>
    </xdr:to>
    <xdr:pic>
      <xdr:nvPicPr>
        <xdr:cNvPr id="4" name="Picture 3">
          <a:extLst>
            <a:ext uri="{FF2B5EF4-FFF2-40B4-BE49-F238E27FC236}">
              <a16:creationId xmlns:a16="http://schemas.microsoft.com/office/drawing/2014/main" id="{C0318C0E-16DB-40F2-83BF-E494FFDCD821}"/>
            </a:ext>
          </a:extLst>
        </xdr:cNvPr>
        <xdr:cNvPicPr/>
      </xdr:nvPicPr>
      <xdr:blipFill rotWithShape="1">
        <a:blip xmlns:r="http://schemas.openxmlformats.org/officeDocument/2006/relationships" r:embed="rId1"/>
        <a:srcRect l="16812"/>
        <a:stretch/>
      </xdr:blipFill>
      <xdr:spPr bwMode="auto">
        <a:xfrm>
          <a:off x="457200" y="929640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0</xdr:colOff>
      <xdr:row>52</xdr:row>
      <xdr:rowOff>83820</xdr:rowOff>
    </xdr:from>
    <xdr:to>
      <xdr:col>0</xdr:col>
      <xdr:colOff>502920</xdr:colOff>
      <xdr:row>53</xdr:row>
      <xdr:rowOff>144780</xdr:rowOff>
    </xdr:to>
    <xdr:sp macro="" textlink="">
      <xdr:nvSpPr>
        <xdr:cNvPr id="8" name="Text Box 2">
          <a:extLst>
            <a:ext uri="{FF2B5EF4-FFF2-40B4-BE49-F238E27FC236}">
              <a16:creationId xmlns:a16="http://schemas.microsoft.com/office/drawing/2014/main" id="{E5B20BDD-7F0C-4FFA-9BD5-38FB9D431074}"/>
            </a:ext>
          </a:extLst>
        </xdr:cNvPr>
        <xdr:cNvSpPr txBox="1">
          <a:spLocks noChangeArrowheads="1"/>
        </xdr:cNvSpPr>
      </xdr:nvSpPr>
      <xdr:spPr bwMode="auto">
        <a:xfrm>
          <a:off x="0" y="93421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700" b="0" i="0" u="none" strike="noStrike" kern="0" cap="none" spc="0" normalizeH="0" baseline="0" noProof="0">
              <a:ln>
                <a:noFill/>
              </a:ln>
              <a:solidFill>
                <a:srgbClr val="000000"/>
              </a:solidFill>
              <a:effectLst/>
              <a:uLnTx/>
              <a:uFillTx/>
              <a:latin typeface="Calibri"/>
              <a:cs typeface="Calibri"/>
            </a:rPr>
            <a:t>© 2019</a:t>
          </a:r>
          <a:endParaRPr kumimoji="0" lang="en-US" sz="7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7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457200</xdr:colOff>
      <xdr:row>52</xdr:row>
      <xdr:rowOff>38100</xdr:rowOff>
    </xdr:from>
    <xdr:to>
      <xdr:col>1</xdr:col>
      <xdr:colOff>1661795</xdr:colOff>
      <xdr:row>53</xdr:row>
      <xdr:rowOff>98425</xdr:rowOff>
    </xdr:to>
    <xdr:pic>
      <xdr:nvPicPr>
        <xdr:cNvPr id="4" name="Picture 3">
          <a:extLst>
            <a:ext uri="{FF2B5EF4-FFF2-40B4-BE49-F238E27FC236}">
              <a16:creationId xmlns:a16="http://schemas.microsoft.com/office/drawing/2014/main" id="{D2A84F41-42BE-4C6D-A388-AABCEA2D492C}"/>
            </a:ext>
          </a:extLst>
        </xdr:cNvPr>
        <xdr:cNvPicPr/>
      </xdr:nvPicPr>
      <xdr:blipFill rotWithShape="1">
        <a:blip xmlns:r="http://schemas.openxmlformats.org/officeDocument/2006/relationships" r:embed="rId1"/>
        <a:srcRect l="16812"/>
        <a:stretch/>
      </xdr:blipFill>
      <xdr:spPr bwMode="auto">
        <a:xfrm>
          <a:off x="457200" y="929640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0</xdr:colOff>
      <xdr:row>52</xdr:row>
      <xdr:rowOff>83820</xdr:rowOff>
    </xdr:from>
    <xdr:to>
      <xdr:col>0</xdr:col>
      <xdr:colOff>502920</xdr:colOff>
      <xdr:row>53</xdr:row>
      <xdr:rowOff>144780</xdr:rowOff>
    </xdr:to>
    <xdr:sp macro="" textlink="">
      <xdr:nvSpPr>
        <xdr:cNvPr id="5" name="Text Box 2">
          <a:extLst>
            <a:ext uri="{FF2B5EF4-FFF2-40B4-BE49-F238E27FC236}">
              <a16:creationId xmlns:a16="http://schemas.microsoft.com/office/drawing/2014/main" id="{06AAB5F8-B28C-4769-894C-AD39DAEC23D4}"/>
            </a:ext>
          </a:extLst>
        </xdr:cNvPr>
        <xdr:cNvSpPr txBox="1">
          <a:spLocks noChangeArrowheads="1"/>
        </xdr:cNvSpPr>
      </xdr:nvSpPr>
      <xdr:spPr bwMode="auto">
        <a:xfrm>
          <a:off x="0" y="93421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700" b="0" i="0" u="none" strike="noStrike" kern="0" cap="none" spc="0" normalizeH="0" baseline="0" noProof="0">
              <a:ln>
                <a:noFill/>
              </a:ln>
              <a:solidFill>
                <a:srgbClr val="000000"/>
              </a:solidFill>
              <a:effectLst/>
              <a:uLnTx/>
              <a:uFillTx/>
              <a:latin typeface="Calibri"/>
              <a:cs typeface="Calibri"/>
            </a:rPr>
            <a:t>© 2019</a:t>
          </a:r>
          <a:endParaRPr kumimoji="0" lang="en-US" sz="7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7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342900</xdr:colOff>
      <xdr:row>55</xdr:row>
      <xdr:rowOff>7620</xdr:rowOff>
    </xdr:from>
    <xdr:to>
      <xdr:col>10</xdr:col>
      <xdr:colOff>602615</xdr:colOff>
      <xdr:row>56</xdr:row>
      <xdr:rowOff>67945</xdr:rowOff>
    </xdr:to>
    <xdr:pic>
      <xdr:nvPicPr>
        <xdr:cNvPr id="5" name="Picture 4">
          <a:extLst>
            <a:ext uri="{FF2B5EF4-FFF2-40B4-BE49-F238E27FC236}">
              <a16:creationId xmlns:a16="http://schemas.microsoft.com/office/drawing/2014/main" id="{E6136F60-B471-4016-AA30-BD3DB4341F7B}"/>
            </a:ext>
          </a:extLst>
        </xdr:cNvPr>
        <xdr:cNvPicPr/>
      </xdr:nvPicPr>
      <xdr:blipFill rotWithShape="1">
        <a:blip xmlns:r="http://schemas.openxmlformats.org/officeDocument/2006/relationships" r:embed="rId1"/>
        <a:srcRect l="16812"/>
        <a:stretch/>
      </xdr:blipFill>
      <xdr:spPr bwMode="auto">
        <a:xfrm>
          <a:off x="5638800" y="928116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373380</xdr:colOff>
      <xdr:row>55</xdr:row>
      <xdr:rowOff>53340</xdr:rowOff>
    </xdr:from>
    <xdr:to>
      <xdr:col>7</xdr:col>
      <xdr:colOff>358140</xdr:colOff>
      <xdr:row>56</xdr:row>
      <xdr:rowOff>114300</xdr:rowOff>
    </xdr:to>
    <xdr:sp macro="" textlink="">
      <xdr:nvSpPr>
        <xdr:cNvPr id="7" name="Text Box 2">
          <a:extLst>
            <a:ext uri="{FF2B5EF4-FFF2-40B4-BE49-F238E27FC236}">
              <a16:creationId xmlns:a16="http://schemas.microsoft.com/office/drawing/2014/main" id="{7C76353A-4AAC-46ED-B342-E35218F4AF45}"/>
            </a:ext>
          </a:extLst>
        </xdr:cNvPr>
        <xdr:cNvSpPr txBox="1">
          <a:spLocks noChangeArrowheads="1"/>
        </xdr:cNvSpPr>
      </xdr:nvSpPr>
      <xdr:spPr bwMode="auto">
        <a:xfrm>
          <a:off x="5151120" y="932688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700" b="0" i="0" u="none" strike="noStrike" kern="0" cap="none" spc="0" normalizeH="0" baseline="0" noProof="0">
              <a:ln>
                <a:noFill/>
              </a:ln>
              <a:solidFill>
                <a:srgbClr val="000000"/>
              </a:solidFill>
              <a:effectLst/>
              <a:uLnTx/>
              <a:uFillTx/>
              <a:latin typeface="Calibri"/>
              <a:cs typeface="Calibri"/>
            </a:rPr>
            <a:t>© 2019</a:t>
          </a:r>
          <a:endParaRPr kumimoji="0" lang="en-US" sz="7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7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52</xdr:row>
      <xdr:rowOff>0</xdr:rowOff>
    </xdr:from>
    <xdr:to>
      <xdr:col>0</xdr:col>
      <xdr:colOff>502920</xdr:colOff>
      <xdr:row>53</xdr:row>
      <xdr:rowOff>60960</xdr:rowOff>
    </xdr:to>
    <xdr:sp macro="" textlink="">
      <xdr:nvSpPr>
        <xdr:cNvPr id="4" name="Text Box 2">
          <a:extLst>
            <a:ext uri="{FF2B5EF4-FFF2-40B4-BE49-F238E27FC236}">
              <a16:creationId xmlns:a16="http://schemas.microsoft.com/office/drawing/2014/main" id="{FDFE72F7-465C-4080-9968-80DB944F7CB2}"/>
            </a:ext>
          </a:extLst>
        </xdr:cNvPr>
        <xdr:cNvSpPr txBox="1">
          <a:spLocks noChangeArrowheads="1"/>
        </xdr:cNvSpPr>
      </xdr:nvSpPr>
      <xdr:spPr bwMode="auto">
        <a:xfrm>
          <a:off x="0" y="919734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700" b="0" i="0" u="none" strike="noStrike" kern="0" cap="none" spc="0" normalizeH="0" baseline="0" noProof="0">
              <a:ln>
                <a:noFill/>
              </a:ln>
              <a:solidFill>
                <a:srgbClr val="000000"/>
              </a:solidFill>
              <a:effectLst/>
              <a:uLnTx/>
              <a:uFillTx/>
              <a:latin typeface="Calibri"/>
              <a:cs typeface="Calibri"/>
            </a:rPr>
            <a:t>© 2019</a:t>
          </a:r>
          <a:endParaRPr kumimoji="0" lang="en-US" sz="7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7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editAs="oneCell">
    <xdr:from>
      <xdr:col>0</xdr:col>
      <xdr:colOff>487680</xdr:colOff>
      <xdr:row>51</xdr:row>
      <xdr:rowOff>137160</xdr:rowOff>
    </xdr:from>
    <xdr:to>
      <xdr:col>1</xdr:col>
      <xdr:colOff>1570355</xdr:colOff>
      <xdr:row>53</xdr:row>
      <xdr:rowOff>29845</xdr:rowOff>
    </xdr:to>
    <xdr:pic>
      <xdr:nvPicPr>
        <xdr:cNvPr id="7" name="Picture 6">
          <a:extLst>
            <a:ext uri="{FF2B5EF4-FFF2-40B4-BE49-F238E27FC236}">
              <a16:creationId xmlns:a16="http://schemas.microsoft.com/office/drawing/2014/main" id="{D0B64ADF-2251-43A8-9631-E56A5AF5CE9C}"/>
            </a:ext>
          </a:extLst>
        </xdr:cNvPr>
        <xdr:cNvPicPr/>
      </xdr:nvPicPr>
      <xdr:blipFill rotWithShape="1">
        <a:blip xmlns:r="http://schemas.openxmlformats.org/officeDocument/2006/relationships" r:embed="rId1"/>
        <a:srcRect l="16812"/>
        <a:stretch/>
      </xdr:blipFill>
      <xdr:spPr bwMode="auto">
        <a:xfrm>
          <a:off x="487680" y="9166860"/>
          <a:ext cx="1814195" cy="22796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1</xdr:col>
      <xdr:colOff>1814195</xdr:colOff>
      <xdr:row>52</xdr:row>
      <xdr:rowOff>60325</xdr:rowOff>
    </xdr:to>
    <xdr:pic>
      <xdr:nvPicPr>
        <xdr:cNvPr id="5" name="Picture 4">
          <a:extLst>
            <a:ext uri="{FF2B5EF4-FFF2-40B4-BE49-F238E27FC236}">
              <a16:creationId xmlns:a16="http://schemas.microsoft.com/office/drawing/2014/main" id="{359F7E16-ED45-4946-8393-A7BDDB8B3638}"/>
            </a:ext>
          </a:extLst>
        </xdr:cNvPr>
        <xdr:cNvPicPr/>
      </xdr:nvPicPr>
      <xdr:blipFill rotWithShape="1">
        <a:blip xmlns:r="http://schemas.openxmlformats.org/officeDocument/2006/relationships" r:embed="rId1"/>
        <a:srcRect l="16812"/>
        <a:stretch/>
      </xdr:blipFill>
      <xdr:spPr bwMode="auto">
        <a:xfrm>
          <a:off x="731520" y="902970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243840</xdr:colOff>
      <xdr:row>51</xdr:row>
      <xdr:rowOff>60960</xdr:rowOff>
    </xdr:from>
    <xdr:to>
      <xdr:col>1</xdr:col>
      <xdr:colOff>15240</xdr:colOff>
      <xdr:row>52</xdr:row>
      <xdr:rowOff>121920</xdr:rowOff>
    </xdr:to>
    <xdr:sp macro="" textlink="">
      <xdr:nvSpPr>
        <xdr:cNvPr id="7" name="Text Box 2">
          <a:extLst>
            <a:ext uri="{FF2B5EF4-FFF2-40B4-BE49-F238E27FC236}">
              <a16:creationId xmlns:a16="http://schemas.microsoft.com/office/drawing/2014/main" id="{2C5A784D-2C36-450C-B9CE-EE5B86490F82}"/>
            </a:ext>
          </a:extLst>
        </xdr:cNvPr>
        <xdr:cNvSpPr txBox="1">
          <a:spLocks noChangeArrowheads="1"/>
        </xdr:cNvSpPr>
      </xdr:nvSpPr>
      <xdr:spPr bwMode="auto">
        <a:xfrm>
          <a:off x="243840" y="909066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700" b="0" i="0" u="none" strike="noStrike" kern="0" cap="none" spc="0" normalizeH="0" baseline="0" noProof="0">
              <a:ln>
                <a:noFill/>
              </a:ln>
              <a:solidFill>
                <a:srgbClr val="000000"/>
              </a:solidFill>
              <a:effectLst/>
              <a:uLnTx/>
              <a:uFillTx/>
              <a:latin typeface="Calibri"/>
              <a:cs typeface="Calibri"/>
            </a:rPr>
            <a:t>© 2019</a:t>
          </a:r>
          <a:endParaRPr kumimoji="0" lang="en-US" sz="7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7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47</xdr:row>
      <xdr:rowOff>0</xdr:rowOff>
    </xdr:from>
    <xdr:to>
      <xdr:col>0</xdr:col>
      <xdr:colOff>502920</xdr:colOff>
      <xdr:row>48</xdr:row>
      <xdr:rowOff>60960</xdr:rowOff>
    </xdr:to>
    <xdr:sp macro="" textlink="">
      <xdr:nvSpPr>
        <xdr:cNvPr id="4" name="Text Box 2">
          <a:extLst>
            <a:ext uri="{FF2B5EF4-FFF2-40B4-BE49-F238E27FC236}">
              <a16:creationId xmlns:a16="http://schemas.microsoft.com/office/drawing/2014/main" id="{CC6CCB2E-256A-4A1A-9E3F-9BD28023A30E}"/>
            </a:ext>
          </a:extLst>
        </xdr:cNvPr>
        <xdr:cNvSpPr txBox="1">
          <a:spLocks noChangeArrowheads="1"/>
        </xdr:cNvSpPr>
      </xdr:nvSpPr>
      <xdr:spPr bwMode="auto">
        <a:xfrm>
          <a:off x="0" y="909066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700" b="0" i="0" u="none" strike="noStrike" kern="0" cap="none" spc="0" normalizeH="0" baseline="0" noProof="0">
              <a:ln>
                <a:noFill/>
              </a:ln>
              <a:solidFill>
                <a:srgbClr val="000000"/>
              </a:solidFill>
              <a:effectLst/>
              <a:uLnTx/>
              <a:uFillTx/>
              <a:latin typeface="Calibri"/>
              <a:cs typeface="Calibri"/>
            </a:rPr>
            <a:t>© 2019</a:t>
          </a:r>
          <a:endParaRPr kumimoji="0" lang="en-US" sz="7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7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editAs="oneCell">
    <xdr:from>
      <xdr:col>0</xdr:col>
      <xdr:colOff>472440</xdr:colOff>
      <xdr:row>46</xdr:row>
      <xdr:rowOff>114300</xdr:rowOff>
    </xdr:from>
    <xdr:to>
      <xdr:col>1</xdr:col>
      <xdr:colOff>1555115</xdr:colOff>
      <xdr:row>48</xdr:row>
      <xdr:rowOff>6985</xdr:rowOff>
    </xdr:to>
    <xdr:pic>
      <xdr:nvPicPr>
        <xdr:cNvPr id="7" name="Picture 6">
          <a:extLst>
            <a:ext uri="{FF2B5EF4-FFF2-40B4-BE49-F238E27FC236}">
              <a16:creationId xmlns:a16="http://schemas.microsoft.com/office/drawing/2014/main" id="{C99A056E-C665-48B6-B83B-6387C465B22C}"/>
            </a:ext>
          </a:extLst>
        </xdr:cNvPr>
        <xdr:cNvPicPr/>
      </xdr:nvPicPr>
      <xdr:blipFill rotWithShape="1">
        <a:blip xmlns:r="http://schemas.openxmlformats.org/officeDocument/2006/relationships" r:embed="rId1"/>
        <a:srcRect l="16812"/>
        <a:stretch/>
      </xdr:blipFill>
      <xdr:spPr bwMode="auto">
        <a:xfrm>
          <a:off x="472440" y="9037320"/>
          <a:ext cx="1814195" cy="22796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
  <sheetViews>
    <sheetView tabSelected="1" topLeftCell="B1" zoomScaleNormal="100" workbookViewId="0">
      <selection activeCell="B3" sqref="B3:C3"/>
    </sheetView>
  </sheetViews>
  <sheetFormatPr defaultRowHeight="13.2" x14ac:dyDescent="0.25"/>
  <sheetData>
    <row r="1" spans="1:11" ht="15.6" x14ac:dyDescent="0.3">
      <c r="A1" s="328" t="s">
        <v>131</v>
      </c>
      <c r="B1" s="328"/>
      <c r="C1" s="328"/>
      <c r="D1" s="328"/>
      <c r="E1" s="328"/>
      <c r="F1" s="328"/>
      <c r="G1" s="328"/>
      <c r="H1" s="328"/>
      <c r="I1" s="328"/>
      <c r="J1" s="328"/>
      <c r="K1" s="328"/>
    </row>
    <row r="2" spans="1:11" ht="15.6" x14ac:dyDescent="0.3">
      <c r="A2" s="166"/>
      <c r="B2" s="166"/>
      <c r="C2" s="166"/>
      <c r="D2" s="166"/>
      <c r="E2" s="166"/>
      <c r="F2" s="166"/>
      <c r="G2" s="166"/>
      <c r="H2" s="166"/>
      <c r="I2" s="166"/>
      <c r="J2" s="166"/>
      <c r="K2" s="166"/>
    </row>
    <row r="3" spans="1:11" x14ac:dyDescent="0.25">
      <c r="A3" s="167" t="s">
        <v>117</v>
      </c>
      <c r="B3" s="321"/>
      <c r="C3" s="323"/>
      <c r="D3" s="168" t="s">
        <v>47</v>
      </c>
      <c r="E3" s="187"/>
      <c r="F3" s="169"/>
      <c r="G3" s="169"/>
      <c r="H3" s="169"/>
      <c r="I3" s="169"/>
      <c r="J3" s="169"/>
      <c r="K3" s="169"/>
    </row>
    <row r="4" spans="1:11" x14ac:dyDescent="0.25">
      <c r="A4" s="169"/>
      <c r="B4" s="169"/>
      <c r="C4" s="169"/>
      <c r="D4" s="169"/>
      <c r="E4" s="169"/>
      <c r="F4" s="169"/>
      <c r="G4" s="169"/>
      <c r="H4" s="169"/>
      <c r="I4" s="169"/>
      <c r="J4" s="169"/>
      <c r="K4" s="169"/>
    </row>
    <row r="5" spans="1:11" x14ac:dyDescent="0.25">
      <c r="A5" s="167" t="s">
        <v>111</v>
      </c>
      <c r="B5" s="169"/>
      <c r="C5" s="321"/>
      <c r="D5" s="322"/>
      <c r="E5" s="322"/>
      <c r="F5" s="322"/>
      <c r="G5" s="322"/>
      <c r="H5" s="323"/>
      <c r="I5" s="168" t="s">
        <v>82</v>
      </c>
      <c r="J5" s="321"/>
      <c r="K5" s="323"/>
    </row>
    <row r="6" spans="1:11" x14ac:dyDescent="0.25">
      <c r="A6" s="169"/>
      <c r="B6" s="169"/>
      <c r="C6" s="169"/>
      <c r="D6" s="169"/>
      <c r="E6" s="169"/>
      <c r="F6" s="169"/>
      <c r="G6" s="169"/>
      <c r="H6" s="169"/>
      <c r="I6" s="169"/>
      <c r="J6" s="169"/>
      <c r="K6" s="169"/>
    </row>
    <row r="7" spans="1:11" x14ac:dyDescent="0.25">
      <c r="A7" s="167" t="s">
        <v>112</v>
      </c>
      <c r="B7" s="169"/>
      <c r="C7" s="321"/>
      <c r="D7" s="322"/>
      <c r="E7" s="322"/>
      <c r="F7" s="322"/>
      <c r="G7" s="322"/>
      <c r="H7" s="323"/>
      <c r="I7" s="168" t="s">
        <v>113</v>
      </c>
      <c r="J7" s="321"/>
      <c r="K7" s="323"/>
    </row>
    <row r="8" spans="1:11" x14ac:dyDescent="0.25">
      <c r="A8" s="169"/>
      <c r="B8" s="169"/>
      <c r="C8" s="169"/>
      <c r="D8" s="169"/>
      <c r="E8" s="169"/>
      <c r="F8" s="169"/>
      <c r="G8" s="169"/>
      <c r="H8" s="169"/>
      <c r="I8" s="169"/>
      <c r="J8" s="169"/>
      <c r="K8" s="169"/>
    </row>
    <row r="9" spans="1:11" x14ac:dyDescent="0.25">
      <c r="A9" s="326" t="s">
        <v>114</v>
      </c>
      <c r="B9" s="327"/>
      <c r="C9" s="321"/>
      <c r="D9" s="322"/>
      <c r="E9" s="322"/>
      <c r="F9" s="322"/>
      <c r="G9" s="323"/>
      <c r="H9" s="170"/>
      <c r="I9" s="181"/>
      <c r="J9" s="170"/>
      <c r="K9" s="185"/>
    </row>
    <row r="10" spans="1:11" x14ac:dyDescent="0.25">
      <c r="A10" s="167"/>
      <c r="B10" s="168" t="s">
        <v>132</v>
      </c>
      <c r="C10" s="321"/>
      <c r="D10" s="324"/>
      <c r="E10" s="324"/>
      <c r="F10" s="324"/>
      <c r="G10" s="325"/>
      <c r="H10" s="170" t="s">
        <v>115</v>
      </c>
      <c r="I10" s="286"/>
      <c r="J10" s="170" t="s">
        <v>116</v>
      </c>
      <c r="K10" s="187"/>
    </row>
    <row r="11" spans="1:11" ht="13.8" thickBot="1" x14ac:dyDescent="0.3">
      <c r="A11" s="169"/>
      <c r="B11" s="169"/>
      <c r="C11" s="169"/>
      <c r="D11" s="169"/>
      <c r="E11" s="169"/>
      <c r="F11" s="169"/>
      <c r="G11" s="169"/>
      <c r="H11" s="169"/>
      <c r="I11" s="169"/>
      <c r="J11" s="169"/>
      <c r="K11" s="169"/>
    </row>
    <row r="12" spans="1:11" x14ac:dyDescent="0.25">
      <c r="A12" s="173"/>
      <c r="B12" s="174"/>
      <c r="C12" s="174"/>
      <c r="D12" s="174"/>
      <c r="E12" s="174"/>
      <c r="F12" s="174"/>
      <c r="G12" s="174"/>
      <c r="H12" s="174"/>
      <c r="I12" s="174"/>
      <c r="J12" s="174"/>
      <c r="K12" s="175"/>
    </row>
    <row r="13" spans="1:11" x14ac:dyDescent="0.25">
      <c r="A13" s="318" t="s">
        <v>118</v>
      </c>
      <c r="B13" s="319"/>
      <c r="C13" s="320"/>
      <c r="D13" s="312"/>
      <c r="E13" s="313"/>
      <c r="F13" s="316" t="s">
        <v>121</v>
      </c>
      <c r="G13" s="329"/>
      <c r="H13" s="314">
        <f>D13*7.48</f>
        <v>0</v>
      </c>
      <c r="I13" s="315"/>
      <c r="J13" s="176" t="s">
        <v>122</v>
      </c>
      <c r="K13" s="177"/>
    </row>
    <row r="14" spans="1:11" x14ac:dyDescent="0.25">
      <c r="A14" s="178"/>
      <c r="B14" s="179"/>
      <c r="C14" s="179"/>
      <c r="D14" s="312"/>
      <c r="E14" s="313"/>
      <c r="F14" s="316" t="s">
        <v>125</v>
      </c>
      <c r="G14" s="317"/>
      <c r="H14" s="314">
        <f>D14/7.48</f>
        <v>0</v>
      </c>
      <c r="I14" s="315"/>
      <c r="J14" s="176" t="s">
        <v>119</v>
      </c>
      <c r="K14" s="177"/>
    </row>
    <row r="15" spans="1:11" x14ac:dyDescent="0.25">
      <c r="A15" s="180"/>
      <c r="B15" s="179"/>
      <c r="C15" s="179"/>
      <c r="D15" s="179"/>
      <c r="E15" s="179"/>
      <c r="F15" s="179"/>
      <c r="G15" s="179"/>
      <c r="H15" s="179"/>
      <c r="I15" s="179"/>
      <c r="J15" s="179"/>
      <c r="K15" s="177"/>
    </row>
    <row r="16" spans="1:11" ht="15.6" x14ac:dyDescent="0.25">
      <c r="A16" s="180"/>
      <c r="B16" s="179"/>
      <c r="C16" s="179"/>
      <c r="D16" s="197"/>
      <c r="E16" s="181" t="s">
        <v>124</v>
      </c>
      <c r="F16" s="188"/>
      <c r="G16" s="181" t="s">
        <v>120</v>
      </c>
      <c r="H16" s="172" t="str">
        <f>IF(D16="","",F16/(D16*7.48/1000))</f>
        <v/>
      </c>
      <c r="I16" s="176" t="s">
        <v>123</v>
      </c>
      <c r="J16" s="179"/>
      <c r="K16" s="177"/>
    </row>
    <row r="17" spans="1:11" ht="13.8" thickBot="1" x14ac:dyDescent="0.3">
      <c r="A17" s="182"/>
      <c r="B17" s="183"/>
      <c r="C17" s="183"/>
      <c r="D17" s="183"/>
      <c r="E17" s="183"/>
      <c r="F17" s="183"/>
      <c r="G17" s="183"/>
      <c r="H17" s="183"/>
      <c r="I17" s="183"/>
      <c r="J17" s="183"/>
      <c r="K17" s="184"/>
    </row>
    <row r="18" spans="1:11" x14ac:dyDescent="0.25">
      <c r="A18" s="167"/>
      <c r="B18" s="169"/>
      <c r="C18" s="169"/>
      <c r="D18" s="169"/>
      <c r="E18" s="169"/>
      <c r="F18" s="169"/>
      <c r="G18" s="169"/>
      <c r="H18" s="169"/>
      <c r="I18" s="169"/>
      <c r="J18" s="169"/>
      <c r="K18" s="169"/>
    </row>
    <row r="19" spans="1:11" x14ac:dyDescent="0.25">
      <c r="A19" s="199"/>
      <c r="B19" s="200"/>
      <c r="C19" s="199"/>
      <c r="D19" s="199"/>
      <c r="E19" s="194"/>
      <c r="F19" s="185"/>
      <c r="G19" s="194"/>
      <c r="H19" s="185"/>
      <c r="I19" s="194"/>
      <c r="J19" s="185"/>
      <c r="K19" s="171"/>
    </row>
    <row r="20" spans="1:11" x14ac:dyDescent="0.25">
      <c r="A20" s="199"/>
      <c r="B20" s="200"/>
      <c r="C20" s="200"/>
      <c r="D20" s="200"/>
      <c r="E20" s="194"/>
      <c r="F20" s="185"/>
      <c r="G20" s="194"/>
      <c r="H20" s="185"/>
      <c r="I20" s="194"/>
      <c r="J20" s="185"/>
      <c r="K20" s="171"/>
    </row>
    <row r="21" spans="1:11" x14ac:dyDescent="0.25">
      <c r="A21" s="171"/>
      <c r="B21" s="171"/>
      <c r="C21" s="171"/>
      <c r="D21" s="171"/>
      <c r="E21" s="171"/>
      <c r="F21" s="171"/>
      <c r="G21" s="171"/>
      <c r="H21" s="171"/>
      <c r="I21" s="171"/>
      <c r="J21" s="171"/>
      <c r="K21" s="171"/>
    </row>
    <row r="22" spans="1:11" x14ac:dyDescent="0.25">
      <c r="A22" s="171"/>
      <c r="B22" s="171"/>
      <c r="C22" s="171"/>
      <c r="D22" s="171"/>
      <c r="E22" s="171"/>
      <c r="F22" s="171"/>
      <c r="G22" s="171"/>
      <c r="H22" s="171"/>
      <c r="I22" s="171"/>
      <c r="J22" s="171"/>
      <c r="K22" s="171"/>
    </row>
    <row r="23" spans="1:11" x14ac:dyDescent="0.25">
      <c r="A23" s="211" t="s">
        <v>252</v>
      </c>
      <c r="B23" s="171"/>
      <c r="C23" s="171"/>
      <c r="D23" s="171"/>
      <c r="E23" s="171"/>
      <c r="F23" s="171"/>
      <c r="G23" s="171"/>
      <c r="H23" s="171"/>
      <c r="I23" s="171"/>
      <c r="J23" s="171"/>
      <c r="K23" s="171"/>
    </row>
    <row r="24" spans="1:11" x14ac:dyDescent="0.25">
      <c r="A24" s="171"/>
      <c r="B24" s="171"/>
      <c r="C24" s="171"/>
      <c r="D24" s="171"/>
      <c r="E24" s="171"/>
      <c r="F24" s="171"/>
      <c r="G24" s="171"/>
      <c r="H24" s="171"/>
      <c r="I24" s="171"/>
      <c r="J24" s="171"/>
      <c r="K24" s="171"/>
    </row>
    <row r="25" spans="1:11" x14ac:dyDescent="0.25">
      <c r="A25" s="171"/>
      <c r="B25" s="171"/>
      <c r="C25" s="171"/>
      <c r="D25" s="171"/>
      <c r="E25" s="171"/>
      <c r="F25" s="171"/>
      <c r="G25" s="171"/>
      <c r="H25" s="171"/>
      <c r="I25" s="171"/>
      <c r="J25" s="171"/>
      <c r="K25" s="171"/>
    </row>
    <row r="26" spans="1:11" x14ac:dyDescent="0.25">
      <c r="A26" s="171"/>
      <c r="B26" s="171"/>
      <c r="C26" s="171"/>
      <c r="D26" s="171"/>
      <c r="E26" s="171"/>
      <c r="F26" s="171"/>
      <c r="G26" s="171"/>
      <c r="H26" s="171"/>
      <c r="I26" s="171"/>
      <c r="J26" s="171"/>
      <c r="K26" s="171"/>
    </row>
    <row r="27" spans="1:11" x14ac:dyDescent="0.25">
      <c r="A27" s="171"/>
      <c r="B27" s="171"/>
      <c r="C27" s="171"/>
      <c r="D27" s="171"/>
      <c r="E27" s="171"/>
      <c r="F27" s="171"/>
      <c r="G27" s="171"/>
      <c r="H27" s="171"/>
      <c r="I27" s="171"/>
      <c r="J27" s="171"/>
      <c r="K27" s="171"/>
    </row>
    <row r="28" spans="1:11" x14ac:dyDescent="0.25">
      <c r="A28" s="171"/>
      <c r="B28" s="171"/>
      <c r="C28" s="171"/>
      <c r="D28" s="171"/>
      <c r="E28" s="171"/>
      <c r="F28" s="171"/>
      <c r="G28" s="171"/>
      <c r="H28" s="171"/>
      <c r="I28" s="171"/>
      <c r="J28" s="171"/>
      <c r="K28" s="171"/>
    </row>
    <row r="29" spans="1:11" x14ac:dyDescent="0.25">
      <c r="A29" s="198"/>
      <c r="B29" s="198"/>
      <c r="C29" s="198"/>
      <c r="D29" s="198"/>
      <c r="E29" s="198"/>
      <c r="F29" s="198"/>
      <c r="G29" s="198"/>
      <c r="H29" s="198"/>
      <c r="I29" s="198"/>
      <c r="J29" s="198"/>
      <c r="K29" s="198"/>
    </row>
    <row r="30" spans="1:11" x14ac:dyDescent="0.25">
      <c r="A30" s="198"/>
      <c r="B30" s="198"/>
      <c r="C30" s="198"/>
      <c r="D30" s="198"/>
      <c r="E30" s="198"/>
      <c r="F30" s="198"/>
      <c r="G30" s="198"/>
      <c r="H30" s="198"/>
      <c r="I30" s="198"/>
      <c r="J30" s="198"/>
      <c r="K30" s="198"/>
    </row>
    <row r="31" spans="1:11" x14ac:dyDescent="0.25">
      <c r="A31" s="198"/>
      <c r="B31" s="198"/>
      <c r="C31" s="198"/>
      <c r="D31" s="198"/>
      <c r="E31" s="198"/>
      <c r="F31" s="198"/>
      <c r="G31" s="198"/>
      <c r="H31" s="198"/>
      <c r="I31" s="198"/>
      <c r="J31" s="198"/>
      <c r="K31" s="198"/>
    </row>
    <row r="32" spans="1:11" x14ac:dyDescent="0.25">
      <c r="A32" s="198"/>
      <c r="B32" s="198"/>
      <c r="C32" s="198"/>
      <c r="D32" s="198"/>
      <c r="E32" s="198"/>
      <c r="F32" s="198"/>
      <c r="G32" s="198"/>
      <c r="H32" s="198"/>
      <c r="I32" s="198"/>
      <c r="J32" s="198"/>
      <c r="K32" s="198"/>
    </row>
    <row r="33" spans="1:11" x14ac:dyDescent="0.25">
      <c r="A33" s="198"/>
      <c r="B33" s="198"/>
      <c r="C33" s="198"/>
      <c r="D33" s="198"/>
      <c r="E33" s="198"/>
      <c r="F33" s="198"/>
      <c r="G33" s="198"/>
      <c r="H33" s="198"/>
      <c r="I33" s="198"/>
      <c r="J33" s="198"/>
      <c r="K33" s="198"/>
    </row>
    <row r="34" spans="1:11" x14ac:dyDescent="0.25">
      <c r="A34" s="198"/>
      <c r="B34" s="198"/>
      <c r="C34" s="198"/>
      <c r="D34" s="198"/>
      <c r="E34" s="198"/>
      <c r="F34" s="198"/>
      <c r="G34" s="198"/>
      <c r="H34" s="198"/>
      <c r="I34" s="198"/>
      <c r="J34" s="198"/>
      <c r="K34" s="198"/>
    </row>
    <row r="35" spans="1:11" x14ac:dyDescent="0.25">
      <c r="A35" s="198"/>
      <c r="B35" s="198"/>
      <c r="C35" s="198"/>
      <c r="D35" s="198"/>
      <c r="E35" s="198"/>
      <c r="F35" s="198"/>
      <c r="G35" s="198"/>
      <c r="H35" s="198"/>
      <c r="I35" s="198"/>
      <c r="J35" s="198"/>
      <c r="K35" s="198"/>
    </row>
    <row r="36" spans="1:11" x14ac:dyDescent="0.25">
      <c r="A36" s="198"/>
      <c r="B36" s="198"/>
      <c r="C36" s="198"/>
      <c r="D36" s="198"/>
      <c r="E36" s="198"/>
      <c r="F36" s="198"/>
      <c r="G36" s="198"/>
      <c r="H36" s="198"/>
      <c r="I36" s="198"/>
      <c r="J36" s="198"/>
      <c r="K36" s="198"/>
    </row>
    <row r="37" spans="1:11" x14ac:dyDescent="0.25">
      <c r="A37" s="198"/>
      <c r="B37" s="198"/>
      <c r="C37" s="198"/>
      <c r="D37" s="198"/>
      <c r="E37" s="198"/>
      <c r="F37" s="198"/>
      <c r="G37" s="198"/>
      <c r="H37" s="198"/>
      <c r="I37" s="198"/>
      <c r="J37" s="198"/>
      <c r="K37" s="198"/>
    </row>
    <row r="38" spans="1:11" x14ac:dyDescent="0.25">
      <c r="A38" s="198"/>
      <c r="B38" s="198"/>
      <c r="C38" s="198"/>
      <c r="D38" s="198"/>
      <c r="E38" s="198"/>
      <c r="F38" s="198"/>
      <c r="G38" s="198"/>
      <c r="H38" s="198"/>
      <c r="I38" s="198"/>
      <c r="J38" s="198"/>
      <c r="K38" s="198"/>
    </row>
    <row r="39" spans="1:11" x14ac:dyDescent="0.25">
      <c r="A39" s="198"/>
      <c r="B39" s="198"/>
      <c r="C39" s="198"/>
      <c r="D39" s="198"/>
      <c r="E39" s="198"/>
      <c r="F39" s="198"/>
      <c r="G39" s="198"/>
      <c r="H39" s="198"/>
      <c r="I39" s="198"/>
      <c r="J39" s="198"/>
      <c r="K39" s="198"/>
    </row>
    <row r="40" spans="1:11" x14ac:dyDescent="0.25">
      <c r="A40" s="198"/>
      <c r="B40" s="198"/>
      <c r="C40" s="198"/>
      <c r="D40" s="198"/>
      <c r="E40" s="198"/>
      <c r="F40" s="198"/>
      <c r="G40" s="198"/>
      <c r="H40" s="198"/>
      <c r="I40" s="198"/>
      <c r="J40" s="198"/>
      <c r="K40" s="198"/>
    </row>
    <row r="41" spans="1:11" x14ac:dyDescent="0.25">
      <c r="A41" s="198"/>
      <c r="B41" s="198"/>
      <c r="C41" s="198"/>
      <c r="D41" s="198"/>
      <c r="E41" s="198"/>
      <c r="F41" s="198"/>
      <c r="G41" s="198"/>
      <c r="H41" s="198"/>
      <c r="I41" s="198"/>
      <c r="J41" s="198"/>
      <c r="K41" s="198"/>
    </row>
    <row r="42" spans="1:11" x14ac:dyDescent="0.25">
      <c r="A42" s="198"/>
      <c r="B42" s="198"/>
      <c r="C42" s="198"/>
      <c r="D42" s="198"/>
      <c r="E42" s="198"/>
      <c r="F42" s="198"/>
      <c r="G42" s="198"/>
      <c r="H42" s="198"/>
      <c r="I42" s="198"/>
      <c r="J42" s="198"/>
      <c r="K42" s="198"/>
    </row>
    <row r="43" spans="1:11" x14ac:dyDescent="0.25">
      <c r="A43" s="198"/>
      <c r="B43" s="198"/>
      <c r="C43" s="198"/>
      <c r="D43" s="198"/>
      <c r="E43" s="198"/>
      <c r="F43" s="198"/>
      <c r="G43" s="198"/>
      <c r="H43" s="198"/>
      <c r="I43" s="198"/>
      <c r="J43" s="198"/>
      <c r="K43" s="198"/>
    </row>
    <row r="44" spans="1:11" x14ac:dyDescent="0.25">
      <c r="A44" s="198"/>
      <c r="B44" s="198"/>
      <c r="C44" s="198"/>
      <c r="D44" s="198"/>
      <c r="E44" s="198"/>
      <c r="F44" s="198"/>
      <c r="G44" s="198"/>
      <c r="H44" s="198"/>
      <c r="I44" s="198"/>
      <c r="J44" s="198"/>
      <c r="K44" s="198"/>
    </row>
    <row r="45" spans="1:11" x14ac:dyDescent="0.25">
      <c r="A45" s="198"/>
      <c r="B45" s="198"/>
      <c r="C45" s="198"/>
      <c r="D45" s="198"/>
      <c r="E45" s="198"/>
      <c r="F45" s="198"/>
      <c r="G45" s="198"/>
      <c r="H45" s="198"/>
      <c r="I45" s="198"/>
      <c r="J45" s="198"/>
      <c r="K45" s="198"/>
    </row>
    <row r="46" spans="1:11" x14ac:dyDescent="0.25">
      <c r="A46" s="198"/>
      <c r="B46" s="198"/>
      <c r="C46" s="198"/>
      <c r="D46" s="198"/>
      <c r="E46" s="198"/>
      <c r="F46" s="198"/>
      <c r="G46" s="198"/>
      <c r="H46" s="198"/>
      <c r="I46" s="198"/>
      <c r="J46" s="198"/>
      <c r="K46" s="198"/>
    </row>
    <row r="47" spans="1:11" x14ac:dyDescent="0.25">
      <c r="A47" s="198"/>
      <c r="B47" s="198"/>
      <c r="C47" s="198"/>
      <c r="D47" s="198"/>
      <c r="E47" s="198"/>
      <c r="F47" s="198"/>
      <c r="G47" s="198"/>
      <c r="H47" s="198"/>
      <c r="I47" s="198"/>
      <c r="J47" s="198"/>
      <c r="K47" s="198"/>
    </row>
    <row r="48" spans="1:11" x14ac:dyDescent="0.25">
      <c r="A48" s="198"/>
      <c r="B48" s="198"/>
      <c r="C48" s="198"/>
      <c r="D48" s="198"/>
      <c r="E48" s="198"/>
      <c r="F48" s="198"/>
      <c r="G48" s="198"/>
      <c r="H48" s="198"/>
      <c r="I48" s="198"/>
      <c r="J48" s="198"/>
      <c r="K48" s="198"/>
    </row>
    <row r="49" spans="1:11" x14ac:dyDescent="0.25">
      <c r="A49" s="198"/>
      <c r="B49" s="198"/>
      <c r="C49" s="198"/>
      <c r="D49" s="198"/>
      <c r="E49" s="198"/>
      <c r="F49" s="198"/>
      <c r="G49" s="198"/>
      <c r="H49" s="198"/>
      <c r="I49" s="198"/>
      <c r="J49" s="198"/>
      <c r="K49" s="198"/>
    </row>
    <row r="50" spans="1:11" x14ac:dyDescent="0.25">
      <c r="A50" s="198"/>
      <c r="B50" s="198"/>
      <c r="C50" s="198"/>
      <c r="D50" s="198"/>
      <c r="E50" s="198"/>
      <c r="F50" s="198"/>
      <c r="G50" s="198"/>
      <c r="H50" s="198"/>
      <c r="I50" s="198"/>
      <c r="J50" s="198"/>
      <c r="K50" s="198"/>
    </row>
    <row r="51" spans="1:11" x14ac:dyDescent="0.25">
      <c r="A51" s="198"/>
      <c r="B51" s="198"/>
      <c r="C51" s="198"/>
      <c r="D51" s="198"/>
      <c r="E51" s="198"/>
      <c r="F51" s="198"/>
      <c r="G51" s="198"/>
      <c r="H51" s="198"/>
      <c r="I51" s="198"/>
      <c r="J51" s="198"/>
      <c r="K51" s="198"/>
    </row>
    <row r="52" spans="1:11" x14ac:dyDescent="0.25">
      <c r="A52" s="198"/>
      <c r="B52" s="198"/>
      <c r="C52" s="198"/>
      <c r="D52" s="198"/>
      <c r="E52" s="198"/>
      <c r="F52" s="198"/>
      <c r="G52" s="198"/>
      <c r="H52" s="198"/>
      <c r="I52" s="198"/>
      <c r="J52" s="198"/>
      <c r="K52" s="198"/>
    </row>
    <row r="53" spans="1:11" x14ac:dyDescent="0.25">
      <c r="A53" s="198"/>
      <c r="B53" s="198"/>
      <c r="C53" s="198"/>
      <c r="D53" s="198"/>
      <c r="E53" s="198"/>
      <c r="F53" s="198"/>
      <c r="G53" s="198"/>
      <c r="H53" s="198"/>
      <c r="I53" s="198"/>
      <c r="J53" s="198"/>
      <c r="K53" s="198"/>
    </row>
    <row r="54" spans="1:11" x14ac:dyDescent="0.25">
      <c r="A54" s="198"/>
      <c r="B54" s="198"/>
      <c r="C54" s="198"/>
      <c r="D54" s="198"/>
      <c r="E54" s="198"/>
      <c r="F54" s="198"/>
      <c r="G54" s="198"/>
      <c r="H54" s="198"/>
      <c r="I54" s="198"/>
      <c r="J54" s="198"/>
      <c r="K54" s="198"/>
    </row>
    <row r="55" spans="1:11" x14ac:dyDescent="0.25">
      <c r="A55" s="198"/>
      <c r="B55" s="198"/>
      <c r="C55" s="198"/>
      <c r="D55" s="198"/>
      <c r="E55" s="198"/>
      <c r="F55" s="198"/>
      <c r="G55" s="198"/>
      <c r="H55" s="198"/>
      <c r="I55" s="198"/>
      <c r="J55" s="198"/>
      <c r="K55" s="198"/>
    </row>
    <row r="56" spans="1:11" x14ac:dyDescent="0.25">
      <c r="A56" s="198"/>
      <c r="B56" s="198"/>
      <c r="C56" s="198"/>
      <c r="D56" s="198"/>
      <c r="E56" s="198"/>
      <c r="F56" s="198"/>
      <c r="G56" s="198"/>
      <c r="H56" s="198"/>
      <c r="I56" s="198"/>
      <c r="J56" s="198"/>
      <c r="K56" s="198"/>
    </row>
    <row r="57" spans="1:11" x14ac:dyDescent="0.25">
      <c r="A57" s="201"/>
      <c r="B57" s="20"/>
      <c r="C57" s="20"/>
      <c r="D57" s="20"/>
      <c r="E57" s="20"/>
      <c r="F57" s="20"/>
      <c r="G57" s="20"/>
      <c r="H57" s="20"/>
      <c r="I57" s="20"/>
      <c r="J57" s="20"/>
      <c r="K57" s="20"/>
    </row>
    <row r="58" spans="1:11" x14ac:dyDescent="0.25">
      <c r="A58" s="20"/>
      <c r="B58" s="20"/>
      <c r="C58" s="202"/>
      <c r="D58" s="20"/>
      <c r="E58" s="20"/>
      <c r="F58" s="20"/>
      <c r="G58" s="20"/>
      <c r="H58" s="20"/>
      <c r="I58" s="20"/>
      <c r="J58" s="20"/>
      <c r="K58" s="20"/>
    </row>
    <row r="59" spans="1:11" x14ac:dyDescent="0.25">
      <c r="A59" s="20"/>
      <c r="B59" s="20"/>
      <c r="C59" s="20"/>
      <c r="D59" s="20"/>
      <c r="E59" s="20"/>
      <c r="F59" s="20"/>
      <c r="G59" s="20"/>
      <c r="H59" s="20"/>
      <c r="I59" s="20"/>
      <c r="J59" s="20"/>
      <c r="K59" s="20"/>
    </row>
    <row r="60" spans="1:11" x14ac:dyDescent="0.25">
      <c r="A60" s="20"/>
      <c r="B60" s="20"/>
      <c r="C60" s="20"/>
      <c r="D60" s="20"/>
      <c r="E60" s="20"/>
      <c r="F60" s="20"/>
      <c r="G60" s="20"/>
      <c r="H60" s="20"/>
      <c r="I60" s="20"/>
      <c r="J60" s="20"/>
      <c r="K60" s="20"/>
    </row>
    <row r="61" spans="1:11" x14ac:dyDescent="0.25">
      <c r="A61" s="20"/>
      <c r="B61" s="20"/>
      <c r="C61" s="20"/>
      <c r="D61" s="20"/>
      <c r="E61" s="20"/>
      <c r="F61" s="20"/>
      <c r="G61" s="20"/>
      <c r="H61" s="20"/>
      <c r="I61" s="20"/>
      <c r="J61" s="20"/>
      <c r="K61" s="20"/>
    </row>
  </sheetData>
  <sheetProtection algorithmName="SHA-512" hashValue="n5CrwhWtBq21ks+huPqxSSWdLAC9N82H95WgjoZM61vpplR7iL9mZ94R80MOcWu5Ayii49KKPpLf0pINsX06lA==" saltValue="giNV9kEhwOdBwwEnOJ8Oqw==" spinCount="100000" sheet="1" selectLockedCells="1"/>
  <mergeCells count="16">
    <mergeCell ref="A1:K1"/>
    <mergeCell ref="B3:C3"/>
    <mergeCell ref="D13:E13"/>
    <mergeCell ref="F13:G13"/>
    <mergeCell ref="H13:I13"/>
    <mergeCell ref="J5:K5"/>
    <mergeCell ref="J7:K7"/>
    <mergeCell ref="D14:E14"/>
    <mergeCell ref="H14:I14"/>
    <mergeCell ref="F14:G14"/>
    <mergeCell ref="A13:C13"/>
    <mergeCell ref="C5:H5"/>
    <mergeCell ref="C7:H7"/>
    <mergeCell ref="C9:G9"/>
    <mergeCell ref="C10:G10"/>
    <mergeCell ref="A9:B9"/>
  </mergeCells>
  <phoneticPr fontId="2" type="noConversion"/>
  <pageMargins left="0.35433070866141703" right="0.35433070866141703" top="0.39370078740157499" bottom="0.39370078740157499" header="0.118110236220472" footer="0.118110236220472"/>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4"/>
  <sheetViews>
    <sheetView workbookViewId="0">
      <selection activeCell="A9" sqref="A9"/>
    </sheetView>
  </sheetViews>
  <sheetFormatPr defaultRowHeight="13.2" x14ac:dyDescent="0.25"/>
  <cols>
    <col min="1" max="1" width="10.6640625" customWidth="1"/>
    <col min="2" max="2" width="27.109375" customWidth="1"/>
    <col min="3" max="3" width="11.33203125" customWidth="1"/>
    <col min="4" max="4" width="8.5546875" customWidth="1"/>
    <col min="5" max="5" width="8.109375" customWidth="1"/>
    <col min="7" max="7" width="7.44140625" hidden="1" customWidth="1"/>
    <col min="9" max="9" width="10.44140625" customWidth="1"/>
  </cols>
  <sheetData>
    <row r="1" spans="1:10" ht="15.6" x14ac:dyDescent="0.25">
      <c r="A1" s="404" t="s">
        <v>145</v>
      </c>
      <c r="B1" s="404"/>
      <c r="C1" s="404"/>
      <c r="D1" s="404"/>
      <c r="E1" s="404"/>
      <c r="F1" s="404"/>
      <c r="G1" s="404"/>
      <c r="H1" s="404"/>
      <c r="I1" s="404"/>
      <c r="J1" s="1"/>
    </row>
    <row r="2" spans="1:10" x14ac:dyDescent="0.25">
      <c r="A2" s="2"/>
      <c r="B2" s="2"/>
      <c r="C2" s="2"/>
      <c r="D2" s="2"/>
      <c r="E2" s="2"/>
      <c r="F2" s="2"/>
      <c r="G2" s="2"/>
      <c r="H2" s="2"/>
      <c r="I2" s="2"/>
      <c r="J2" s="1"/>
    </row>
    <row r="3" spans="1:10" x14ac:dyDescent="0.25">
      <c r="A3" s="492">
        <f>'System Data'!C5</f>
        <v>0</v>
      </c>
      <c r="B3" s="493"/>
      <c r="C3" s="494" t="s">
        <v>19</v>
      </c>
      <c r="D3" s="494"/>
      <c r="E3" s="2"/>
      <c r="F3" s="2"/>
      <c r="G3" s="2"/>
      <c r="H3" s="3" t="s">
        <v>1</v>
      </c>
      <c r="I3" s="417">
        <f>'System Data'!B3</f>
        <v>0</v>
      </c>
      <c r="J3" s="495"/>
    </row>
    <row r="4" spans="1:10" x14ac:dyDescent="0.25">
      <c r="A4" s="2"/>
      <c r="B4" s="2"/>
      <c r="C4" s="2"/>
      <c r="D4" s="2"/>
      <c r="E4" s="2"/>
      <c r="F4" s="2"/>
      <c r="G4" s="2"/>
      <c r="H4" s="3" t="s">
        <v>2</v>
      </c>
      <c r="I4" s="417">
        <f>'System Data'!E3</f>
        <v>0</v>
      </c>
      <c r="J4" s="495"/>
    </row>
    <row r="5" spans="1:10" x14ac:dyDescent="0.25">
      <c r="A5" s="496">
        <f>'System Data'!J5</f>
        <v>0</v>
      </c>
      <c r="B5" s="497"/>
      <c r="C5" s="494" t="s">
        <v>3</v>
      </c>
      <c r="D5" s="494"/>
      <c r="E5" s="2"/>
      <c r="F5" s="2"/>
      <c r="G5" s="2"/>
      <c r="H5" s="2"/>
      <c r="I5" s="2"/>
      <c r="J5" s="1"/>
    </row>
    <row r="6" spans="1:10" x14ac:dyDescent="0.25">
      <c r="A6" s="4"/>
      <c r="B6" s="4"/>
      <c r="C6" s="4"/>
      <c r="D6" s="1"/>
      <c r="E6" s="59"/>
      <c r="F6" s="498" t="s">
        <v>26</v>
      </c>
      <c r="G6" s="498"/>
      <c r="H6" s="498"/>
      <c r="I6" s="60">
        <v>29.83</v>
      </c>
      <c r="J6" s="1"/>
    </row>
    <row r="7" spans="1:10" ht="13.8" x14ac:dyDescent="0.25">
      <c r="A7" s="4"/>
      <c r="B7" s="4"/>
      <c r="C7" s="61" t="s">
        <v>27</v>
      </c>
      <c r="D7" s="499" t="s">
        <v>28</v>
      </c>
      <c r="E7" s="500"/>
      <c r="F7" s="498" t="s">
        <v>29</v>
      </c>
      <c r="G7" s="498"/>
      <c r="H7" s="498"/>
      <c r="I7" s="60">
        <v>0.95</v>
      </c>
      <c r="J7" s="1"/>
    </row>
    <row r="8" spans="1:10" ht="48" x14ac:dyDescent="0.25">
      <c r="A8" s="55" t="s">
        <v>20</v>
      </c>
      <c r="B8" s="55" t="s">
        <v>30</v>
      </c>
      <c r="C8" s="5" t="s">
        <v>31</v>
      </c>
      <c r="D8" s="5" t="s">
        <v>32</v>
      </c>
      <c r="E8" s="5" t="s">
        <v>33</v>
      </c>
      <c r="F8" s="5" t="s">
        <v>34</v>
      </c>
      <c r="G8" s="5"/>
      <c r="H8" s="5" t="s">
        <v>0</v>
      </c>
      <c r="I8" s="5" t="s">
        <v>35</v>
      </c>
      <c r="J8" s="62" t="s">
        <v>36</v>
      </c>
    </row>
    <row r="9" spans="1:10" x14ac:dyDescent="0.25">
      <c r="A9" s="56"/>
      <c r="B9" s="11"/>
      <c r="C9" s="63"/>
      <c r="D9" s="64"/>
      <c r="E9" s="65"/>
      <c r="F9" s="10"/>
      <c r="G9" s="7">
        <f>SQRT(F9)</f>
        <v>0</v>
      </c>
      <c r="H9" s="6" t="str">
        <f>IF(F9="","",IF(F9&gt;0,I$6*I$7*(E9*E9)*G9,""))</f>
        <v/>
      </c>
      <c r="I9" s="8" t="str">
        <f>IF(H9="","",IF(H9&gt;0,H9*D9,""))</f>
        <v/>
      </c>
      <c r="J9" s="50"/>
    </row>
    <row r="10" spans="1:10" x14ac:dyDescent="0.25">
      <c r="A10" s="56"/>
      <c r="B10" s="11"/>
      <c r="C10" s="63"/>
      <c r="D10" s="64"/>
      <c r="E10" s="65"/>
      <c r="F10" s="10"/>
      <c r="G10" s="7">
        <f t="shared" ref="G10:G49" si="0">SQRT(F10)</f>
        <v>0</v>
      </c>
      <c r="H10" s="6" t="str">
        <f t="shared" ref="H10:H49" si="1">IF(F10="","",IF(F10&gt;0,I$6*I$7*(E10*E10)*G10,""))</f>
        <v/>
      </c>
      <c r="I10" s="8" t="str">
        <f t="shared" ref="I10:I49" si="2">IF(H10="","",IF(H10&gt;0,H10*D10,""))</f>
        <v/>
      </c>
      <c r="J10" s="50"/>
    </row>
    <row r="11" spans="1:10" x14ac:dyDescent="0.25">
      <c r="A11" s="56"/>
      <c r="B11" s="11"/>
      <c r="C11" s="63"/>
      <c r="D11" s="64"/>
      <c r="E11" s="65"/>
      <c r="F11" s="10"/>
      <c r="G11" s="7">
        <f t="shared" si="0"/>
        <v>0</v>
      </c>
      <c r="H11" s="6" t="str">
        <f t="shared" si="1"/>
        <v/>
      </c>
      <c r="I11" s="8" t="str">
        <f t="shared" si="2"/>
        <v/>
      </c>
      <c r="J11" s="50"/>
    </row>
    <row r="12" spans="1:10" x14ac:dyDescent="0.25">
      <c r="A12" s="11"/>
      <c r="B12" s="11"/>
      <c r="C12" s="63"/>
      <c r="D12" s="64"/>
      <c r="E12" s="65"/>
      <c r="F12" s="10"/>
      <c r="G12" s="7">
        <f t="shared" si="0"/>
        <v>0</v>
      </c>
      <c r="H12" s="6" t="str">
        <f t="shared" si="1"/>
        <v/>
      </c>
      <c r="I12" s="8" t="str">
        <f t="shared" si="2"/>
        <v/>
      </c>
      <c r="J12" s="50"/>
    </row>
    <row r="13" spans="1:10" x14ac:dyDescent="0.25">
      <c r="A13" s="11"/>
      <c r="B13" s="11"/>
      <c r="C13" s="63"/>
      <c r="D13" s="64"/>
      <c r="E13" s="65"/>
      <c r="F13" s="10"/>
      <c r="G13" s="7">
        <f t="shared" si="0"/>
        <v>0</v>
      </c>
      <c r="H13" s="6" t="str">
        <f t="shared" si="1"/>
        <v/>
      </c>
      <c r="I13" s="8" t="str">
        <f t="shared" si="2"/>
        <v/>
      </c>
      <c r="J13" s="50"/>
    </row>
    <row r="14" spans="1:10" x14ac:dyDescent="0.25">
      <c r="A14" s="11"/>
      <c r="B14" s="11"/>
      <c r="C14" s="63"/>
      <c r="D14" s="64"/>
      <c r="E14" s="65"/>
      <c r="F14" s="10"/>
      <c r="G14" s="7">
        <f t="shared" si="0"/>
        <v>0</v>
      </c>
      <c r="H14" s="6" t="str">
        <f t="shared" si="1"/>
        <v/>
      </c>
      <c r="I14" s="8" t="str">
        <f t="shared" si="2"/>
        <v/>
      </c>
      <c r="J14" s="50"/>
    </row>
    <row r="15" spans="1:10" x14ac:dyDescent="0.25">
      <c r="A15" s="11"/>
      <c r="B15" s="11"/>
      <c r="C15" s="63"/>
      <c r="D15" s="64"/>
      <c r="E15" s="65"/>
      <c r="F15" s="10"/>
      <c r="G15" s="7">
        <f t="shared" si="0"/>
        <v>0</v>
      </c>
      <c r="H15" s="6" t="str">
        <f t="shared" si="1"/>
        <v/>
      </c>
      <c r="I15" s="8" t="str">
        <f t="shared" si="2"/>
        <v/>
      </c>
      <c r="J15" s="50"/>
    </row>
    <row r="16" spans="1:10" x14ac:dyDescent="0.25">
      <c r="A16" s="11"/>
      <c r="B16" s="11"/>
      <c r="C16" s="63"/>
      <c r="D16" s="64"/>
      <c r="E16" s="65"/>
      <c r="F16" s="10"/>
      <c r="G16" s="7">
        <f t="shared" si="0"/>
        <v>0</v>
      </c>
      <c r="H16" s="6" t="str">
        <f t="shared" si="1"/>
        <v/>
      </c>
      <c r="I16" s="8" t="str">
        <f t="shared" si="2"/>
        <v/>
      </c>
      <c r="J16" s="50"/>
    </row>
    <row r="17" spans="1:10" x14ac:dyDescent="0.25">
      <c r="A17" s="11"/>
      <c r="B17" s="11"/>
      <c r="C17" s="63"/>
      <c r="D17" s="64"/>
      <c r="E17" s="65"/>
      <c r="F17" s="10"/>
      <c r="G17" s="7">
        <f t="shared" si="0"/>
        <v>0</v>
      </c>
      <c r="H17" s="6" t="str">
        <f t="shared" si="1"/>
        <v/>
      </c>
      <c r="I17" s="8" t="str">
        <f t="shared" si="2"/>
        <v/>
      </c>
      <c r="J17" s="50"/>
    </row>
    <row r="18" spans="1:10" x14ac:dyDescent="0.25">
      <c r="A18" s="11"/>
      <c r="B18" s="11"/>
      <c r="C18" s="63"/>
      <c r="D18" s="64"/>
      <c r="E18" s="65"/>
      <c r="F18" s="10"/>
      <c r="G18" s="7">
        <f t="shared" si="0"/>
        <v>0</v>
      </c>
      <c r="H18" s="6" t="str">
        <f t="shared" si="1"/>
        <v/>
      </c>
      <c r="I18" s="8" t="str">
        <f t="shared" si="2"/>
        <v/>
      </c>
      <c r="J18" s="50"/>
    </row>
    <row r="19" spans="1:10" x14ac:dyDescent="0.25">
      <c r="A19" s="11"/>
      <c r="B19" s="11"/>
      <c r="C19" s="63"/>
      <c r="D19" s="64"/>
      <c r="E19" s="65"/>
      <c r="F19" s="10"/>
      <c r="G19" s="7">
        <f t="shared" si="0"/>
        <v>0</v>
      </c>
      <c r="H19" s="6" t="str">
        <f t="shared" si="1"/>
        <v/>
      </c>
      <c r="I19" s="8" t="str">
        <f t="shared" si="2"/>
        <v/>
      </c>
      <c r="J19" s="50"/>
    </row>
    <row r="20" spans="1:10" x14ac:dyDescent="0.25">
      <c r="A20" s="11"/>
      <c r="B20" s="11"/>
      <c r="C20" s="63"/>
      <c r="D20" s="64"/>
      <c r="E20" s="65"/>
      <c r="F20" s="10"/>
      <c r="G20" s="7">
        <f t="shared" si="0"/>
        <v>0</v>
      </c>
      <c r="H20" s="6" t="str">
        <f t="shared" si="1"/>
        <v/>
      </c>
      <c r="I20" s="8" t="str">
        <f t="shared" si="2"/>
        <v/>
      </c>
      <c r="J20" s="50"/>
    </row>
    <row r="21" spans="1:10" x14ac:dyDescent="0.25">
      <c r="A21" s="11"/>
      <c r="B21" s="11"/>
      <c r="C21" s="63"/>
      <c r="D21" s="64"/>
      <c r="E21" s="65"/>
      <c r="F21" s="10"/>
      <c r="G21" s="7">
        <f t="shared" si="0"/>
        <v>0</v>
      </c>
      <c r="H21" s="6" t="str">
        <f t="shared" si="1"/>
        <v/>
      </c>
      <c r="I21" s="8" t="str">
        <f t="shared" si="2"/>
        <v/>
      </c>
      <c r="J21" s="50"/>
    </row>
    <row r="22" spans="1:10" x14ac:dyDescent="0.25">
      <c r="A22" s="11"/>
      <c r="B22" s="11"/>
      <c r="C22" s="63"/>
      <c r="D22" s="64"/>
      <c r="E22" s="65"/>
      <c r="F22" s="10"/>
      <c r="G22" s="7">
        <f t="shared" si="0"/>
        <v>0</v>
      </c>
      <c r="H22" s="6" t="str">
        <f t="shared" si="1"/>
        <v/>
      </c>
      <c r="I22" s="8" t="str">
        <f t="shared" si="2"/>
        <v/>
      </c>
      <c r="J22" s="50"/>
    </row>
    <row r="23" spans="1:10" x14ac:dyDescent="0.25">
      <c r="A23" s="11"/>
      <c r="B23" s="11"/>
      <c r="C23" s="63"/>
      <c r="D23" s="64"/>
      <c r="E23" s="65"/>
      <c r="F23" s="10"/>
      <c r="G23" s="7">
        <f t="shared" si="0"/>
        <v>0</v>
      </c>
      <c r="H23" s="6" t="str">
        <f t="shared" si="1"/>
        <v/>
      </c>
      <c r="I23" s="8" t="str">
        <f t="shared" si="2"/>
        <v/>
      </c>
      <c r="J23" s="50"/>
    </row>
    <row r="24" spans="1:10" x14ac:dyDescent="0.25">
      <c r="A24" s="11"/>
      <c r="B24" s="11"/>
      <c r="C24" s="63"/>
      <c r="D24" s="64"/>
      <c r="E24" s="65"/>
      <c r="F24" s="10"/>
      <c r="G24" s="7">
        <f t="shared" si="0"/>
        <v>0</v>
      </c>
      <c r="H24" s="6" t="str">
        <f t="shared" ref="H24:H32" si="3">IF(F24="","",IF(F24&gt;0,I$6*I$7*(E24*E24)*G24,""))</f>
        <v/>
      </c>
      <c r="I24" s="8" t="str">
        <f t="shared" ref="I24:I32" si="4">IF(H24="","",IF(H24&gt;0,H24*D24,""))</f>
        <v/>
      </c>
      <c r="J24" s="50"/>
    </row>
    <row r="25" spans="1:10" x14ac:dyDescent="0.25">
      <c r="A25" s="11"/>
      <c r="B25" s="11"/>
      <c r="C25" s="63"/>
      <c r="D25" s="64"/>
      <c r="E25" s="65"/>
      <c r="F25" s="10"/>
      <c r="G25" s="7">
        <f t="shared" si="0"/>
        <v>0</v>
      </c>
      <c r="H25" s="6" t="str">
        <f t="shared" si="3"/>
        <v/>
      </c>
      <c r="I25" s="8" t="str">
        <f t="shared" si="4"/>
        <v/>
      </c>
      <c r="J25" s="50"/>
    </row>
    <row r="26" spans="1:10" x14ac:dyDescent="0.25">
      <c r="A26" s="11"/>
      <c r="B26" s="11"/>
      <c r="C26" s="63"/>
      <c r="D26" s="64"/>
      <c r="E26" s="65"/>
      <c r="F26" s="10"/>
      <c r="G26" s="7">
        <f t="shared" si="0"/>
        <v>0</v>
      </c>
      <c r="H26" s="6" t="str">
        <f t="shared" si="3"/>
        <v/>
      </c>
      <c r="I26" s="8" t="str">
        <f t="shared" si="4"/>
        <v/>
      </c>
      <c r="J26" s="50"/>
    </row>
    <row r="27" spans="1:10" x14ac:dyDescent="0.25">
      <c r="A27" s="11"/>
      <c r="B27" s="11"/>
      <c r="C27" s="63"/>
      <c r="D27" s="64"/>
      <c r="E27" s="65"/>
      <c r="F27" s="10"/>
      <c r="G27" s="7">
        <f t="shared" si="0"/>
        <v>0</v>
      </c>
      <c r="H27" s="6" t="str">
        <f t="shared" si="3"/>
        <v/>
      </c>
      <c r="I27" s="8" t="str">
        <f t="shared" si="4"/>
        <v/>
      </c>
      <c r="J27" s="50"/>
    </row>
    <row r="28" spans="1:10" x14ac:dyDescent="0.25">
      <c r="A28" s="11"/>
      <c r="B28" s="11"/>
      <c r="C28" s="63"/>
      <c r="D28" s="64"/>
      <c r="E28" s="65"/>
      <c r="F28" s="10"/>
      <c r="G28" s="7">
        <f t="shared" si="0"/>
        <v>0</v>
      </c>
      <c r="H28" s="6" t="str">
        <f t="shared" si="3"/>
        <v/>
      </c>
      <c r="I28" s="8" t="str">
        <f t="shared" si="4"/>
        <v/>
      </c>
      <c r="J28" s="50"/>
    </row>
    <row r="29" spans="1:10" x14ac:dyDescent="0.25">
      <c r="A29" s="11"/>
      <c r="B29" s="11"/>
      <c r="C29" s="63"/>
      <c r="D29" s="64"/>
      <c r="E29" s="65"/>
      <c r="F29" s="10"/>
      <c r="G29" s="7">
        <f t="shared" si="0"/>
        <v>0</v>
      </c>
      <c r="H29" s="6" t="str">
        <f t="shared" si="3"/>
        <v/>
      </c>
      <c r="I29" s="8" t="str">
        <f t="shared" si="4"/>
        <v/>
      </c>
      <c r="J29" s="50"/>
    </row>
    <row r="30" spans="1:10" x14ac:dyDescent="0.25">
      <c r="A30" s="11"/>
      <c r="B30" s="11"/>
      <c r="C30" s="63"/>
      <c r="D30" s="64"/>
      <c r="E30" s="65"/>
      <c r="F30" s="10"/>
      <c r="G30" s="7">
        <f t="shared" si="0"/>
        <v>0</v>
      </c>
      <c r="H30" s="6" t="str">
        <f t="shared" si="3"/>
        <v/>
      </c>
      <c r="I30" s="8" t="str">
        <f t="shared" si="4"/>
        <v/>
      </c>
      <c r="J30" s="50"/>
    </row>
    <row r="31" spans="1:10" x14ac:dyDescent="0.25">
      <c r="A31" s="11"/>
      <c r="B31" s="11"/>
      <c r="C31" s="63"/>
      <c r="D31" s="64"/>
      <c r="E31" s="65"/>
      <c r="F31" s="10"/>
      <c r="G31" s="7">
        <f t="shared" si="0"/>
        <v>0</v>
      </c>
      <c r="H31" s="6" t="str">
        <f t="shared" si="3"/>
        <v/>
      </c>
      <c r="I31" s="8" t="str">
        <f t="shared" si="4"/>
        <v/>
      </c>
      <c r="J31" s="50"/>
    </row>
    <row r="32" spans="1:10" x14ac:dyDescent="0.25">
      <c r="A32" s="11"/>
      <c r="B32" s="11"/>
      <c r="C32" s="63"/>
      <c r="D32" s="64"/>
      <c r="E32" s="65"/>
      <c r="F32" s="10"/>
      <c r="G32" s="7">
        <f t="shared" si="0"/>
        <v>0</v>
      </c>
      <c r="H32" s="6" t="str">
        <f t="shared" si="3"/>
        <v/>
      </c>
      <c r="I32" s="8" t="str">
        <f t="shared" si="4"/>
        <v/>
      </c>
      <c r="J32" s="50"/>
    </row>
    <row r="33" spans="1:10" x14ac:dyDescent="0.25">
      <c r="A33" s="11"/>
      <c r="B33" s="11"/>
      <c r="C33" s="63"/>
      <c r="D33" s="64"/>
      <c r="E33" s="65"/>
      <c r="F33" s="10"/>
      <c r="G33" s="7">
        <f t="shared" si="0"/>
        <v>0</v>
      </c>
      <c r="H33" s="6" t="str">
        <f t="shared" si="1"/>
        <v/>
      </c>
      <c r="I33" s="8" t="str">
        <f t="shared" si="2"/>
        <v/>
      </c>
      <c r="J33" s="50"/>
    </row>
    <row r="34" spans="1:10" x14ac:dyDescent="0.25">
      <c r="A34" s="11"/>
      <c r="B34" s="11"/>
      <c r="C34" s="63"/>
      <c r="D34" s="64"/>
      <c r="E34" s="65"/>
      <c r="F34" s="10"/>
      <c r="G34" s="7">
        <f t="shared" si="0"/>
        <v>0</v>
      </c>
      <c r="H34" s="6" t="str">
        <f t="shared" si="1"/>
        <v/>
      </c>
      <c r="I34" s="8" t="str">
        <f t="shared" si="2"/>
        <v/>
      </c>
      <c r="J34" s="50"/>
    </row>
    <row r="35" spans="1:10" x14ac:dyDescent="0.25">
      <c r="A35" s="11"/>
      <c r="B35" s="11"/>
      <c r="C35" s="63"/>
      <c r="D35" s="64"/>
      <c r="E35" s="65"/>
      <c r="F35" s="10"/>
      <c r="G35" s="7">
        <f t="shared" si="0"/>
        <v>0</v>
      </c>
      <c r="H35" s="6" t="str">
        <f t="shared" si="1"/>
        <v/>
      </c>
      <c r="I35" s="8" t="str">
        <f t="shared" si="2"/>
        <v/>
      </c>
      <c r="J35" s="50"/>
    </row>
    <row r="36" spans="1:10" x14ac:dyDescent="0.25">
      <c r="A36" s="11"/>
      <c r="B36" s="11"/>
      <c r="C36" s="63"/>
      <c r="D36" s="64"/>
      <c r="E36" s="65"/>
      <c r="F36" s="10"/>
      <c r="G36" s="7">
        <f t="shared" si="0"/>
        <v>0</v>
      </c>
      <c r="H36" s="6" t="str">
        <f t="shared" si="1"/>
        <v/>
      </c>
      <c r="I36" s="8" t="str">
        <f t="shared" si="2"/>
        <v/>
      </c>
      <c r="J36" s="50"/>
    </row>
    <row r="37" spans="1:10" x14ac:dyDescent="0.25">
      <c r="A37" s="11"/>
      <c r="B37" s="11"/>
      <c r="C37" s="63"/>
      <c r="D37" s="64"/>
      <c r="E37" s="65"/>
      <c r="F37" s="10"/>
      <c r="G37" s="7">
        <f t="shared" si="0"/>
        <v>0</v>
      </c>
      <c r="H37" s="6" t="str">
        <f t="shared" si="1"/>
        <v/>
      </c>
      <c r="I37" s="8" t="str">
        <f t="shared" si="2"/>
        <v/>
      </c>
      <c r="J37" s="50"/>
    </row>
    <row r="38" spans="1:10" x14ac:dyDescent="0.25">
      <c r="A38" s="11"/>
      <c r="B38" s="11"/>
      <c r="C38" s="63"/>
      <c r="D38" s="64"/>
      <c r="E38" s="65"/>
      <c r="F38" s="10"/>
      <c r="G38" s="7">
        <f t="shared" si="0"/>
        <v>0</v>
      </c>
      <c r="H38" s="6" t="str">
        <f t="shared" si="1"/>
        <v/>
      </c>
      <c r="I38" s="8" t="str">
        <f t="shared" si="2"/>
        <v/>
      </c>
      <c r="J38" s="50"/>
    </row>
    <row r="39" spans="1:10" x14ac:dyDescent="0.25">
      <c r="A39" s="11"/>
      <c r="B39" s="11"/>
      <c r="C39" s="63"/>
      <c r="D39" s="64"/>
      <c r="E39" s="65"/>
      <c r="F39" s="10"/>
      <c r="G39" s="7">
        <f t="shared" si="0"/>
        <v>0</v>
      </c>
      <c r="H39" s="6" t="str">
        <f t="shared" si="1"/>
        <v/>
      </c>
      <c r="I39" s="8" t="str">
        <f t="shared" si="2"/>
        <v/>
      </c>
      <c r="J39" s="50"/>
    </row>
    <row r="40" spans="1:10" x14ac:dyDescent="0.25">
      <c r="A40" s="11"/>
      <c r="B40" s="11"/>
      <c r="C40" s="63"/>
      <c r="D40" s="64"/>
      <c r="E40" s="65"/>
      <c r="F40" s="10"/>
      <c r="G40" s="7">
        <f t="shared" si="0"/>
        <v>0</v>
      </c>
      <c r="H40" s="6" t="str">
        <f t="shared" si="1"/>
        <v/>
      </c>
      <c r="I40" s="8" t="str">
        <f t="shared" si="2"/>
        <v/>
      </c>
      <c r="J40" s="50"/>
    </row>
    <row r="41" spans="1:10" x14ac:dyDescent="0.25">
      <c r="A41" s="11"/>
      <c r="B41" s="11"/>
      <c r="C41" s="63"/>
      <c r="D41" s="64"/>
      <c r="E41" s="65"/>
      <c r="F41" s="10"/>
      <c r="G41" s="7">
        <f t="shared" si="0"/>
        <v>0</v>
      </c>
      <c r="H41" s="6" t="str">
        <f t="shared" si="1"/>
        <v/>
      </c>
      <c r="I41" s="8" t="str">
        <f t="shared" si="2"/>
        <v/>
      </c>
      <c r="J41" s="50"/>
    </row>
    <row r="42" spans="1:10" x14ac:dyDescent="0.25">
      <c r="A42" s="11"/>
      <c r="B42" s="11"/>
      <c r="C42" s="63"/>
      <c r="D42" s="64"/>
      <c r="E42" s="65"/>
      <c r="F42" s="10"/>
      <c r="G42" s="7">
        <f t="shared" si="0"/>
        <v>0</v>
      </c>
      <c r="H42" s="6" t="str">
        <f t="shared" si="1"/>
        <v/>
      </c>
      <c r="I42" s="8" t="str">
        <f t="shared" si="2"/>
        <v/>
      </c>
      <c r="J42" s="50"/>
    </row>
    <row r="43" spans="1:10" x14ac:dyDescent="0.25">
      <c r="A43" s="11"/>
      <c r="B43" s="11"/>
      <c r="C43" s="63"/>
      <c r="D43" s="64"/>
      <c r="E43" s="65"/>
      <c r="F43" s="10"/>
      <c r="G43" s="7">
        <f t="shared" si="0"/>
        <v>0</v>
      </c>
      <c r="H43" s="6" t="str">
        <f t="shared" si="1"/>
        <v/>
      </c>
      <c r="I43" s="8" t="str">
        <f t="shared" si="2"/>
        <v/>
      </c>
      <c r="J43" s="50"/>
    </row>
    <row r="44" spans="1:10" x14ac:dyDescent="0.25">
      <c r="A44" s="11"/>
      <c r="B44" s="11"/>
      <c r="C44" s="63"/>
      <c r="D44" s="64"/>
      <c r="E44" s="65"/>
      <c r="F44" s="10"/>
      <c r="G44" s="7">
        <f t="shared" si="0"/>
        <v>0</v>
      </c>
      <c r="H44" s="6" t="str">
        <f t="shared" si="1"/>
        <v/>
      </c>
      <c r="I44" s="8" t="str">
        <f t="shared" si="2"/>
        <v/>
      </c>
      <c r="J44" s="50"/>
    </row>
    <row r="45" spans="1:10" x14ac:dyDescent="0.25">
      <c r="A45" s="11"/>
      <c r="B45" s="11"/>
      <c r="C45" s="63"/>
      <c r="D45" s="64"/>
      <c r="E45" s="65"/>
      <c r="F45" s="10"/>
      <c r="G45" s="7">
        <f t="shared" si="0"/>
        <v>0</v>
      </c>
      <c r="H45" s="6" t="str">
        <f t="shared" si="1"/>
        <v/>
      </c>
      <c r="I45" s="8" t="str">
        <f t="shared" si="2"/>
        <v/>
      </c>
      <c r="J45" s="50"/>
    </row>
    <row r="46" spans="1:10" x14ac:dyDescent="0.25">
      <c r="A46" s="11"/>
      <c r="B46" s="11"/>
      <c r="C46" s="63"/>
      <c r="D46" s="64"/>
      <c r="E46" s="65"/>
      <c r="F46" s="10"/>
      <c r="G46" s="7">
        <f t="shared" si="0"/>
        <v>0</v>
      </c>
      <c r="H46" s="6" t="str">
        <f t="shared" si="1"/>
        <v/>
      </c>
      <c r="I46" s="8" t="str">
        <f t="shared" si="2"/>
        <v/>
      </c>
      <c r="J46" s="50"/>
    </row>
    <row r="47" spans="1:10" x14ac:dyDescent="0.25">
      <c r="A47" s="11"/>
      <c r="B47" s="11"/>
      <c r="C47" s="63"/>
      <c r="D47" s="64"/>
      <c r="E47" s="65"/>
      <c r="F47" s="10"/>
      <c r="G47" s="7">
        <f t="shared" si="0"/>
        <v>0</v>
      </c>
      <c r="H47" s="6" t="str">
        <f t="shared" si="1"/>
        <v/>
      </c>
      <c r="I47" s="8" t="str">
        <f t="shared" si="2"/>
        <v/>
      </c>
      <c r="J47" s="50"/>
    </row>
    <row r="48" spans="1:10" x14ac:dyDescent="0.25">
      <c r="A48" s="11"/>
      <c r="B48" s="11"/>
      <c r="C48" s="63"/>
      <c r="D48" s="64"/>
      <c r="E48" s="65"/>
      <c r="F48" s="10"/>
      <c r="G48" s="7">
        <f t="shared" si="0"/>
        <v>0</v>
      </c>
      <c r="H48" s="6" t="str">
        <f t="shared" si="1"/>
        <v/>
      </c>
      <c r="I48" s="8" t="str">
        <f t="shared" si="2"/>
        <v/>
      </c>
      <c r="J48" s="50"/>
    </row>
    <row r="49" spans="1:10" x14ac:dyDescent="0.25">
      <c r="A49" s="11"/>
      <c r="B49" s="11"/>
      <c r="C49" s="63"/>
      <c r="D49" s="64"/>
      <c r="E49" s="65"/>
      <c r="F49" s="10"/>
      <c r="G49" s="7">
        <f t="shared" si="0"/>
        <v>0</v>
      </c>
      <c r="H49" s="6" t="str">
        <f t="shared" si="1"/>
        <v/>
      </c>
      <c r="I49" s="8" t="str">
        <f t="shared" si="2"/>
        <v/>
      </c>
      <c r="J49" s="50"/>
    </row>
    <row r="50" spans="1:10" x14ac:dyDescent="0.25">
      <c r="A50" s="1"/>
      <c r="B50" s="1"/>
      <c r="C50" s="1"/>
      <c r="D50" s="1"/>
      <c r="E50" s="1"/>
      <c r="F50" s="1"/>
      <c r="G50" s="1"/>
      <c r="H50" s="1"/>
      <c r="I50" s="1"/>
      <c r="J50" s="1"/>
    </row>
    <row r="51" spans="1:10" x14ac:dyDescent="0.25">
      <c r="A51" s="9"/>
      <c r="B51" s="17"/>
      <c r="C51" s="9"/>
      <c r="D51" s="17"/>
      <c r="E51" s="501" t="s">
        <v>37</v>
      </c>
      <c r="F51" s="501"/>
      <c r="G51" s="501"/>
      <c r="H51" s="502"/>
      <c r="I51" s="422">
        <f>SUM(I9:J49)</f>
        <v>0</v>
      </c>
      <c r="J51" s="503"/>
    </row>
    <row r="52" spans="1:10" x14ac:dyDescent="0.25">
      <c r="A52" s="1"/>
      <c r="B52" s="403"/>
      <c r="C52" s="403"/>
      <c r="D52" s="1"/>
      <c r="E52" s="1"/>
      <c r="F52" s="1"/>
      <c r="G52" s="1"/>
      <c r="H52" s="57"/>
      <c r="I52" s="1"/>
      <c r="J52" s="1"/>
    </row>
    <row r="53" spans="1:10" x14ac:dyDescent="0.25">
      <c r="A53" s="66"/>
      <c r="B53" s="66"/>
      <c r="C53" s="66"/>
      <c r="D53" s="66"/>
      <c r="E53" s="66"/>
      <c r="F53" s="66"/>
      <c r="G53" s="66"/>
      <c r="H53" s="103"/>
      <c r="I53" s="67"/>
      <c r="J53" s="68"/>
    </row>
    <row r="54" spans="1:10" x14ac:dyDescent="0.25">
      <c r="A54" s="66"/>
      <c r="B54" s="66"/>
      <c r="C54" s="66"/>
      <c r="D54" s="66"/>
      <c r="E54" s="66"/>
      <c r="F54" s="66"/>
      <c r="G54" s="66"/>
      <c r="H54" s="66"/>
      <c r="I54" s="66"/>
      <c r="J54" s="66"/>
    </row>
  </sheetData>
  <sheetProtection algorithmName="SHA-512" hashValue="2vESV0YM4SWdUela6BQezWZKUpHWLVXLeGY9bASI2zQ1gcLwOgRAD2YURwYwhuEF/1VLhh7/IUlFe277JKxkfA==" saltValue="DAxXtntZarYSgiXsvfUlPA==" spinCount="100000" sheet="1" selectLockedCells="1"/>
  <mergeCells count="13">
    <mergeCell ref="A1:I1"/>
    <mergeCell ref="A3:B3"/>
    <mergeCell ref="C3:D3"/>
    <mergeCell ref="I3:J3"/>
    <mergeCell ref="I51:J51"/>
    <mergeCell ref="I4:J4"/>
    <mergeCell ref="B52:C52"/>
    <mergeCell ref="D7:E7"/>
    <mergeCell ref="F7:H7"/>
    <mergeCell ref="E51:H51"/>
    <mergeCell ref="A5:B5"/>
    <mergeCell ref="C5:D5"/>
    <mergeCell ref="F6:H6"/>
  </mergeCells>
  <phoneticPr fontId="2" type="noConversion"/>
  <pageMargins left="0.15748031496063" right="0.15748031496063" top="0.196850393700787" bottom="0.196850393700787" header="0.118110236220472" footer="0.118110236220472"/>
  <pageSetup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9"/>
  <sheetViews>
    <sheetView workbookViewId="0">
      <selection activeCell="A13" sqref="A13"/>
    </sheetView>
  </sheetViews>
  <sheetFormatPr defaultRowHeight="13.2" x14ac:dyDescent="0.25"/>
  <cols>
    <col min="1" max="1" width="10.6640625" customWidth="1"/>
    <col min="2" max="2" width="27.109375" customWidth="1"/>
    <col min="3" max="3" width="11.33203125" customWidth="1"/>
    <col min="4" max="4" width="8.5546875" customWidth="1"/>
    <col min="5" max="5" width="8.109375" customWidth="1"/>
    <col min="7" max="7" width="7.5546875" hidden="1" customWidth="1"/>
    <col min="9" max="9" width="10.44140625" customWidth="1"/>
  </cols>
  <sheetData>
    <row r="1" spans="1:10" ht="15.6" x14ac:dyDescent="0.25">
      <c r="A1" s="404" t="s">
        <v>38</v>
      </c>
      <c r="B1" s="404"/>
      <c r="C1" s="404"/>
      <c r="D1" s="404"/>
      <c r="E1" s="404"/>
      <c r="F1" s="404"/>
      <c r="G1" s="404"/>
      <c r="H1" s="404"/>
      <c r="I1" s="404"/>
      <c r="J1" s="1"/>
    </row>
    <row r="2" spans="1:10" x14ac:dyDescent="0.25">
      <c r="A2" s="69" t="s">
        <v>39</v>
      </c>
      <c r="B2" s="1"/>
      <c r="C2" s="1"/>
      <c r="D2" s="1"/>
      <c r="E2" s="1"/>
      <c r="F2" s="1"/>
      <c r="G2" s="1"/>
      <c r="H2" s="1"/>
      <c r="I2" s="1"/>
      <c r="J2" s="1"/>
    </row>
    <row r="3" spans="1:10" ht="50.25" customHeight="1" x14ac:dyDescent="0.25">
      <c r="A3" s="407" t="s">
        <v>40</v>
      </c>
      <c r="B3" s="509"/>
      <c r="C3" s="509"/>
      <c r="D3" s="509"/>
      <c r="E3" s="509"/>
      <c r="F3" s="509"/>
      <c r="G3" s="509"/>
      <c r="H3" s="509"/>
      <c r="I3" s="509"/>
      <c r="J3" s="510"/>
    </row>
    <row r="4" spans="1:10" ht="35.25" customHeight="1" x14ac:dyDescent="0.25">
      <c r="A4" s="511" t="s">
        <v>41</v>
      </c>
      <c r="B4" s="512"/>
      <c r="C4" s="512"/>
      <c r="D4" s="512"/>
      <c r="E4" s="512"/>
      <c r="F4" s="512"/>
      <c r="G4" s="512"/>
      <c r="H4" s="512"/>
      <c r="I4" s="512"/>
      <c r="J4" s="513"/>
    </row>
    <row r="5" spans="1:10" x14ac:dyDescent="0.25">
      <c r="A5" s="514" t="s">
        <v>42</v>
      </c>
      <c r="B5" s="515"/>
      <c r="C5" s="515"/>
      <c r="D5" s="515"/>
      <c r="E5" s="515"/>
      <c r="F5" s="515"/>
      <c r="G5" s="515"/>
      <c r="H5" s="515"/>
      <c r="I5" s="515"/>
      <c r="J5" s="516"/>
    </row>
    <row r="6" spans="1:10" x14ac:dyDescent="0.25">
      <c r="A6" s="2"/>
      <c r="B6" s="2"/>
      <c r="C6" s="2"/>
      <c r="D6" s="2"/>
      <c r="E6" s="2"/>
      <c r="F6" s="2"/>
      <c r="G6" s="2"/>
      <c r="H6" s="2"/>
      <c r="I6" s="2"/>
      <c r="J6" s="1"/>
    </row>
    <row r="7" spans="1:10" x14ac:dyDescent="0.25">
      <c r="A7" s="517"/>
      <c r="B7" s="518"/>
      <c r="C7" s="494" t="s">
        <v>43</v>
      </c>
      <c r="D7" s="494"/>
      <c r="E7" s="2"/>
      <c r="F7" s="2"/>
      <c r="G7" s="2"/>
      <c r="H7" s="3" t="s">
        <v>1</v>
      </c>
      <c r="I7" s="519"/>
      <c r="J7" s="520"/>
    </row>
    <row r="8" spans="1:10" x14ac:dyDescent="0.25">
      <c r="A8" s="2"/>
      <c r="B8" s="2"/>
      <c r="C8" s="2"/>
      <c r="D8" s="2"/>
      <c r="E8" s="2"/>
      <c r="F8" s="2"/>
      <c r="G8" s="2"/>
      <c r="H8" s="3" t="s">
        <v>2</v>
      </c>
      <c r="I8" s="519"/>
      <c r="J8" s="520"/>
    </row>
    <row r="9" spans="1:10" x14ac:dyDescent="0.25">
      <c r="A9" s="517"/>
      <c r="B9" s="518"/>
      <c r="C9" s="494" t="s">
        <v>19</v>
      </c>
      <c r="D9" s="494"/>
      <c r="E9" s="2"/>
      <c r="F9" s="2"/>
      <c r="G9" s="2"/>
      <c r="H9" s="2"/>
      <c r="I9" s="2"/>
      <c r="J9" s="1"/>
    </row>
    <row r="10" spans="1:10" x14ac:dyDescent="0.25">
      <c r="A10" s="4"/>
      <c r="B10" s="4"/>
      <c r="C10" s="4"/>
      <c r="D10" s="1"/>
      <c r="E10" s="59"/>
      <c r="F10" s="498" t="s">
        <v>26</v>
      </c>
      <c r="G10" s="498"/>
      <c r="H10" s="498"/>
      <c r="I10" s="60">
        <v>29.83</v>
      </c>
      <c r="J10" s="1"/>
    </row>
    <row r="11" spans="1:10" x14ac:dyDescent="0.25">
      <c r="A11" s="4"/>
      <c r="B11" s="4"/>
      <c r="C11" s="4"/>
      <c r="D11" s="1"/>
      <c r="E11" s="59"/>
      <c r="F11" s="498" t="s">
        <v>29</v>
      </c>
      <c r="G11" s="498"/>
      <c r="H11" s="498"/>
      <c r="I11" s="60">
        <v>0.95</v>
      </c>
      <c r="J11" s="1"/>
    </row>
    <row r="12" spans="1:10" ht="48" x14ac:dyDescent="0.25">
      <c r="A12" s="55" t="s">
        <v>20</v>
      </c>
      <c r="B12" s="55" t="s">
        <v>30</v>
      </c>
      <c r="C12" s="5" t="s">
        <v>31</v>
      </c>
      <c r="D12" s="5" t="s">
        <v>32</v>
      </c>
      <c r="E12" s="5" t="s">
        <v>33</v>
      </c>
      <c r="F12" s="5" t="s">
        <v>34</v>
      </c>
      <c r="G12" s="5"/>
      <c r="H12" s="5" t="s">
        <v>0</v>
      </c>
      <c r="I12" s="5" t="s">
        <v>35</v>
      </c>
      <c r="J12" s="62" t="s">
        <v>36</v>
      </c>
    </row>
    <row r="13" spans="1:10" x14ac:dyDescent="0.25">
      <c r="A13" s="56"/>
      <c r="B13" s="11"/>
      <c r="C13" s="63"/>
      <c r="D13" s="64"/>
      <c r="E13" s="65"/>
      <c r="F13" s="10"/>
      <c r="G13" s="7">
        <f>SQRT(F13)</f>
        <v>0</v>
      </c>
      <c r="H13" s="6" t="str">
        <f>IF(F13="","",IF(F13&gt;0,I$10*I$11*(E13*E13)*G13,""))</f>
        <v/>
      </c>
      <c r="I13" s="8" t="str">
        <f>IF(H13="","",IF(H13&gt;0,H13*D13,""))</f>
        <v/>
      </c>
      <c r="J13" s="50"/>
    </row>
    <row r="14" spans="1:10" x14ac:dyDescent="0.25">
      <c r="A14" s="56"/>
      <c r="B14" s="11"/>
      <c r="C14" s="63"/>
      <c r="D14" s="64"/>
      <c r="E14" s="65"/>
      <c r="F14" s="10"/>
      <c r="G14" s="7">
        <f t="shared" ref="G14:G45" si="0">SQRT(F14)</f>
        <v>0</v>
      </c>
      <c r="H14" s="6" t="str">
        <f t="shared" ref="H14:H45" si="1">IF(F14="","",IF(F14&gt;0,I$10*I$11*(E14*E14)*G14,""))</f>
        <v/>
      </c>
      <c r="I14" s="8" t="str">
        <f t="shared" ref="I14:I45" si="2">IF(H14="","",IF(H14&gt;0,H14*D14,""))</f>
        <v/>
      </c>
      <c r="J14" s="50"/>
    </row>
    <row r="15" spans="1:10" x14ac:dyDescent="0.25">
      <c r="A15" s="56"/>
      <c r="B15" s="11"/>
      <c r="C15" s="63"/>
      <c r="D15" s="64"/>
      <c r="E15" s="65"/>
      <c r="F15" s="10"/>
      <c r="G15" s="7">
        <f t="shared" si="0"/>
        <v>0</v>
      </c>
      <c r="H15" s="6" t="str">
        <f t="shared" si="1"/>
        <v/>
      </c>
      <c r="I15" s="8" t="str">
        <f t="shared" si="2"/>
        <v/>
      </c>
      <c r="J15" s="50"/>
    </row>
    <row r="16" spans="1:10" x14ac:dyDescent="0.25">
      <c r="A16" s="11"/>
      <c r="B16" s="11"/>
      <c r="C16" s="63"/>
      <c r="D16" s="64"/>
      <c r="E16" s="65"/>
      <c r="F16" s="10"/>
      <c r="G16" s="7">
        <f t="shared" si="0"/>
        <v>0</v>
      </c>
      <c r="H16" s="6" t="str">
        <f t="shared" si="1"/>
        <v/>
      </c>
      <c r="I16" s="8" t="str">
        <f t="shared" si="2"/>
        <v/>
      </c>
      <c r="J16" s="50"/>
    </row>
    <row r="17" spans="1:10" x14ac:dyDescent="0.25">
      <c r="A17" s="56"/>
      <c r="B17" s="11"/>
      <c r="C17" s="63"/>
      <c r="D17" s="64"/>
      <c r="E17" s="65"/>
      <c r="F17" s="10"/>
      <c r="G17" s="7">
        <f t="shared" si="0"/>
        <v>0</v>
      </c>
      <c r="H17" s="6" t="str">
        <f t="shared" si="1"/>
        <v/>
      </c>
      <c r="I17" s="8" t="str">
        <f t="shared" si="2"/>
        <v/>
      </c>
      <c r="J17" s="50"/>
    </row>
    <row r="18" spans="1:10" x14ac:dyDescent="0.25">
      <c r="A18" s="56"/>
      <c r="B18" s="11"/>
      <c r="C18" s="63"/>
      <c r="D18" s="64"/>
      <c r="E18" s="65"/>
      <c r="F18" s="10"/>
      <c r="G18" s="7">
        <f t="shared" si="0"/>
        <v>0</v>
      </c>
      <c r="H18" s="6" t="str">
        <f t="shared" si="1"/>
        <v/>
      </c>
      <c r="I18" s="8" t="str">
        <f t="shared" si="2"/>
        <v/>
      </c>
      <c r="J18" s="50"/>
    </row>
    <row r="19" spans="1:10" x14ac:dyDescent="0.25">
      <c r="A19" s="11"/>
      <c r="B19" s="11"/>
      <c r="C19" s="63"/>
      <c r="D19" s="64"/>
      <c r="E19" s="65"/>
      <c r="F19" s="10"/>
      <c r="G19" s="7">
        <f t="shared" si="0"/>
        <v>0</v>
      </c>
      <c r="H19" s="6" t="str">
        <f t="shared" si="1"/>
        <v/>
      </c>
      <c r="I19" s="8" t="str">
        <f t="shared" si="2"/>
        <v/>
      </c>
      <c r="J19" s="50"/>
    </row>
    <row r="20" spans="1:10" x14ac:dyDescent="0.25">
      <c r="A20" s="11"/>
      <c r="B20" s="11"/>
      <c r="C20" s="63"/>
      <c r="D20" s="64"/>
      <c r="E20" s="65"/>
      <c r="F20" s="10"/>
      <c r="G20" s="7">
        <f t="shared" si="0"/>
        <v>0</v>
      </c>
      <c r="H20" s="6" t="str">
        <f t="shared" si="1"/>
        <v/>
      </c>
      <c r="I20" s="8" t="str">
        <f t="shared" si="2"/>
        <v/>
      </c>
      <c r="J20" s="50"/>
    </row>
    <row r="21" spans="1:10" x14ac:dyDescent="0.25">
      <c r="A21" s="11"/>
      <c r="B21" s="11"/>
      <c r="C21" s="63"/>
      <c r="D21" s="64"/>
      <c r="E21" s="65"/>
      <c r="F21" s="10"/>
      <c r="G21" s="7">
        <f t="shared" si="0"/>
        <v>0</v>
      </c>
      <c r="H21" s="6" t="str">
        <f t="shared" si="1"/>
        <v/>
      </c>
      <c r="I21" s="8" t="str">
        <f t="shared" si="2"/>
        <v/>
      </c>
      <c r="J21" s="50"/>
    </row>
    <row r="22" spans="1:10" x14ac:dyDescent="0.25">
      <c r="A22" s="11"/>
      <c r="B22" s="11"/>
      <c r="C22" s="63"/>
      <c r="D22" s="64"/>
      <c r="E22" s="65"/>
      <c r="F22" s="10"/>
      <c r="G22" s="7">
        <f t="shared" si="0"/>
        <v>0</v>
      </c>
      <c r="H22" s="6" t="str">
        <f t="shared" si="1"/>
        <v/>
      </c>
      <c r="I22" s="8" t="str">
        <f t="shared" si="2"/>
        <v/>
      </c>
      <c r="J22" s="50"/>
    </row>
    <row r="23" spans="1:10" x14ac:dyDescent="0.25">
      <c r="A23" s="11"/>
      <c r="B23" s="11"/>
      <c r="C23" s="63"/>
      <c r="D23" s="64"/>
      <c r="E23" s="65"/>
      <c r="F23" s="10"/>
      <c r="G23" s="7">
        <f t="shared" si="0"/>
        <v>0</v>
      </c>
      <c r="H23" s="6" t="str">
        <f t="shared" si="1"/>
        <v/>
      </c>
      <c r="I23" s="8" t="str">
        <f t="shared" si="2"/>
        <v/>
      </c>
      <c r="J23" s="50"/>
    </row>
    <row r="24" spans="1:10" x14ac:dyDescent="0.25">
      <c r="A24" s="11"/>
      <c r="B24" s="11"/>
      <c r="C24" s="63"/>
      <c r="D24" s="64"/>
      <c r="E24" s="65"/>
      <c r="F24" s="10"/>
      <c r="G24" s="7">
        <f t="shared" si="0"/>
        <v>0</v>
      </c>
      <c r="H24" s="6" t="str">
        <f t="shared" si="1"/>
        <v/>
      </c>
      <c r="I24" s="8" t="str">
        <f t="shared" si="2"/>
        <v/>
      </c>
      <c r="J24" s="50"/>
    </row>
    <row r="25" spans="1:10" x14ac:dyDescent="0.25">
      <c r="A25" s="11"/>
      <c r="B25" s="11"/>
      <c r="C25" s="63"/>
      <c r="D25" s="64"/>
      <c r="E25" s="65"/>
      <c r="F25" s="10"/>
      <c r="G25" s="7">
        <f t="shared" si="0"/>
        <v>0</v>
      </c>
      <c r="H25" s="6" t="str">
        <f t="shared" si="1"/>
        <v/>
      </c>
      <c r="I25" s="8" t="str">
        <f t="shared" si="2"/>
        <v/>
      </c>
      <c r="J25" s="50"/>
    </row>
    <row r="26" spans="1:10" x14ac:dyDescent="0.25">
      <c r="A26" s="11"/>
      <c r="B26" s="11"/>
      <c r="C26" s="63"/>
      <c r="D26" s="64"/>
      <c r="E26" s="65"/>
      <c r="F26" s="10"/>
      <c r="G26" s="7">
        <f t="shared" si="0"/>
        <v>0</v>
      </c>
      <c r="H26" s="6" t="str">
        <f t="shared" si="1"/>
        <v/>
      </c>
      <c r="I26" s="8" t="str">
        <f t="shared" si="2"/>
        <v/>
      </c>
      <c r="J26" s="50"/>
    </row>
    <row r="27" spans="1:10" x14ac:dyDescent="0.25">
      <c r="A27" s="11"/>
      <c r="B27" s="11"/>
      <c r="C27" s="63"/>
      <c r="D27" s="64"/>
      <c r="E27" s="65"/>
      <c r="F27" s="10"/>
      <c r="G27" s="7">
        <f t="shared" si="0"/>
        <v>0</v>
      </c>
      <c r="H27" s="6" t="str">
        <f t="shared" si="1"/>
        <v/>
      </c>
      <c r="I27" s="8" t="str">
        <f t="shared" si="2"/>
        <v/>
      </c>
      <c r="J27" s="50"/>
    </row>
    <row r="28" spans="1:10" x14ac:dyDescent="0.25">
      <c r="A28" s="11"/>
      <c r="B28" s="11"/>
      <c r="C28" s="63"/>
      <c r="D28" s="64"/>
      <c r="E28" s="65"/>
      <c r="F28" s="10"/>
      <c r="G28" s="7">
        <f t="shared" si="0"/>
        <v>0</v>
      </c>
      <c r="H28" s="6" t="str">
        <f t="shared" si="1"/>
        <v/>
      </c>
      <c r="I28" s="8" t="str">
        <f t="shared" si="2"/>
        <v/>
      </c>
      <c r="J28" s="50"/>
    </row>
    <row r="29" spans="1:10" x14ac:dyDescent="0.25">
      <c r="A29" s="11"/>
      <c r="B29" s="11"/>
      <c r="C29" s="63"/>
      <c r="D29" s="64"/>
      <c r="E29" s="65"/>
      <c r="F29" s="10"/>
      <c r="G29" s="7">
        <f t="shared" si="0"/>
        <v>0</v>
      </c>
      <c r="H29" s="6" t="str">
        <f t="shared" si="1"/>
        <v/>
      </c>
      <c r="I29" s="8" t="str">
        <f t="shared" si="2"/>
        <v/>
      </c>
      <c r="J29" s="50"/>
    </row>
    <row r="30" spans="1:10" x14ac:dyDescent="0.25">
      <c r="A30" s="11"/>
      <c r="B30" s="11"/>
      <c r="C30" s="63"/>
      <c r="D30" s="64"/>
      <c r="E30" s="65"/>
      <c r="F30" s="10"/>
      <c r="G30" s="7">
        <f t="shared" si="0"/>
        <v>0</v>
      </c>
      <c r="H30" s="6" t="str">
        <f t="shared" si="1"/>
        <v/>
      </c>
      <c r="I30" s="8" t="str">
        <f t="shared" si="2"/>
        <v/>
      </c>
      <c r="J30" s="50"/>
    </row>
    <row r="31" spans="1:10" x14ac:dyDescent="0.25">
      <c r="A31" s="11"/>
      <c r="B31" s="11"/>
      <c r="C31" s="63"/>
      <c r="D31" s="64"/>
      <c r="E31" s="65"/>
      <c r="F31" s="10"/>
      <c r="G31" s="7">
        <f t="shared" si="0"/>
        <v>0</v>
      </c>
      <c r="H31" s="6" t="str">
        <f t="shared" si="1"/>
        <v/>
      </c>
      <c r="I31" s="8" t="str">
        <f t="shared" si="2"/>
        <v/>
      </c>
      <c r="J31" s="50"/>
    </row>
    <row r="32" spans="1:10" x14ac:dyDescent="0.25">
      <c r="A32" s="11"/>
      <c r="B32" s="11"/>
      <c r="C32" s="63"/>
      <c r="D32" s="64"/>
      <c r="E32" s="65"/>
      <c r="F32" s="10"/>
      <c r="G32" s="7">
        <f t="shared" si="0"/>
        <v>0</v>
      </c>
      <c r="H32" s="6" t="str">
        <f t="shared" si="1"/>
        <v/>
      </c>
      <c r="I32" s="8" t="str">
        <f t="shared" si="2"/>
        <v/>
      </c>
      <c r="J32" s="50"/>
    </row>
    <row r="33" spans="1:10" x14ac:dyDescent="0.25">
      <c r="A33" s="11"/>
      <c r="B33" s="11"/>
      <c r="C33" s="63"/>
      <c r="D33" s="64"/>
      <c r="E33" s="65"/>
      <c r="F33" s="10"/>
      <c r="G33" s="7">
        <f t="shared" si="0"/>
        <v>0</v>
      </c>
      <c r="H33" s="6" t="str">
        <f t="shared" si="1"/>
        <v/>
      </c>
      <c r="I33" s="8" t="str">
        <f t="shared" si="2"/>
        <v/>
      </c>
      <c r="J33" s="50"/>
    </row>
    <row r="34" spans="1:10" x14ac:dyDescent="0.25">
      <c r="A34" s="11"/>
      <c r="B34" s="11"/>
      <c r="C34" s="63"/>
      <c r="D34" s="64"/>
      <c r="E34" s="65"/>
      <c r="F34" s="10"/>
      <c r="G34" s="7">
        <f t="shared" si="0"/>
        <v>0</v>
      </c>
      <c r="H34" s="6" t="str">
        <f t="shared" si="1"/>
        <v/>
      </c>
      <c r="I34" s="8" t="str">
        <f t="shared" si="2"/>
        <v/>
      </c>
      <c r="J34" s="50"/>
    </row>
    <row r="35" spans="1:10" x14ac:dyDescent="0.25">
      <c r="A35" s="11"/>
      <c r="B35" s="11"/>
      <c r="C35" s="63"/>
      <c r="D35" s="64"/>
      <c r="E35" s="65"/>
      <c r="F35" s="10"/>
      <c r="G35" s="7">
        <f t="shared" si="0"/>
        <v>0</v>
      </c>
      <c r="H35" s="6" t="str">
        <f t="shared" si="1"/>
        <v/>
      </c>
      <c r="I35" s="8" t="str">
        <f t="shared" si="2"/>
        <v/>
      </c>
      <c r="J35" s="50"/>
    </row>
    <row r="36" spans="1:10" x14ac:dyDescent="0.25">
      <c r="A36" s="11"/>
      <c r="B36" s="11"/>
      <c r="C36" s="63"/>
      <c r="D36" s="64"/>
      <c r="E36" s="65"/>
      <c r="F36" s="10"/>
      <c r="G36" s="7">
        <f t="shared" si="0"/>
        <v>0</v>
      </c>
      <c r="H36" s="6" t="str">
        <f t="shared" si="1"/>
        <v/>
      </c>
      <c r="I36" s="8" t="str">
        <f t="shared" si="2"/>
        <v/>
      </c>
      <c r="J36" s="50"/>
    </row>
    <row r="37" spans="1:10" x14ac:dyDescent="0.25">
      <c r="A37" s="11"/>
      <c r="B37" s="11"/>
      <c r="C37" s="63"/>
      <c r="D37" s="64"/>
      <c r="E37" s="65"/>
      <c r="F37" s="10"/>
      <c r="G37" s="7">
        <f t="shared" si="0"/>
        <v>0</v>
      </c>
      <c r="H37" s="6" t="str">
        <f t="shared" si="1"/>
        <v/>
      </c>
      <c r="I37" s="8" t="str">
        <f t="shared" si="2"/>
        <v/>
      </c>
      <c r="J37" s="50"/>
    </row>
    <row r="38" spans="1:10" x14ac:dyDescent="0.25">
      <c r="A38" s="11"/>
      <c r="B38" s="11"/>
      <c r="C38" s="63"/>
      <c r="D38" s="64"/>
      <c r="E38" s="65"/>
      <c r="F38" s="10"/>
      <c r="G38" s="7">
        <f t="shared" si="0"/>
        <v>0</v>
      </c>
      <c r="H38" s="6" t="str">
        <f t="shared" si="1"/>
        <v/>
      </c>
      <c r="I38" s="8" t="str">
        <f t="shared" si="2"/>
        <v/>
      </c>
      <c r="J38" s="50"/>
    </row>
    <row r="39" spans="1:10" x14ac:dyDescent="0.25">
      <c r="A39" s="11"/>
      <c r="B39" s="11"/>
      <c r="C39" s="63"/>
      <c r="D39" s="64"/>
      <c r="E39" s="65"/>
      <c r="F39" s="10"/>
      <c r="G39" s="7">
        <f t="shared" si="0"/>
        <v>0</v>
      </c>
      <c r="H39" s="6" t="str">
        <f t="shared" si="1"/>
        <v/>
      </c>
      <c r="I39" s="8" t="str">
        <f t="shared" si="2"/>
        <v/>
      </c>
      <c r="J39" s="50"/>
    </row>
    <row r="40" spans="1:10" x14ac:dyDescent="0.25">
      <c r="A40" s="11"/>
      <c r="B40" s="11"/>
      <c r="C40" s="63"/>
      <c r="D40" s="64"/>
      <c r="E40" s="65"/>
      <c r="F40" s="10"/>
      <c r="G40" s="7">
        <f t="shared" si="0"/>
        <v>0</v>
      </c>
      <c r="H40" s="6" t="str">
        <f t="shared" si="1"/>
        <v/>
      </c>
      <c r="I40" s="8" t="str">
        <f t="shared" si="2"/>
        <v/>
      </c>
      <c r="J40" s="50"/>
    </row>
    <row r="41" spans="1:10" x14ac:dyDescent="0.25">
      <c r="A41" s="11"/>
      <c r="B41" s="11"/>
      <c r="C41" s="63"/>
      <c r="D41" s="64"/>
      <c r="E41" s="65"/>
      <c r="F41" s="10"/>
      <c r="G41" s="7">
        <f t="shared" si="0"/>
        <v>0</v>
      </c>
      <c r="H41" s="6" t="str">
        <f t="shared" si="1"/>
        <v/>
      </c>
      <c r="I41" s="8" t="str">
        <f t="shared" si="2"/>
        <v/>
      </c>
      <c r="J41" s="50"/>
    </row>
    <row r="42" spans="1:10" x14ac:dyDescent="0.25">
      <c r="A42" s="11"/>
      <c r="B42" s="11"/>
      <c r="C42" s="63"/>
      <c r="D42" s="64"/>
      <c r="E42" s="65"/>
      <c r="F42" s="10"/>
      <c r="G42" s="7">
        <f t="shared" si="0"/>
        <v>0</v>
      </c>
      <c r="H42" s="6" t="str">
        <f t="shared" si="1"/>
        <v/>
      </c>
      <c r="I42" s="8" t="str">
        <f t="shared" si="2"/>
        <v/>
      </c>
      <c r="J42" s="50"/>
    </row>
    <row r="43" spans="1:10" x14ac:dyDescent="0.25">
      <c r="A43" s="11"/>
      <c r="B43" s="11"/>
      <c r="C43" s="63"/>
      <c r="D43" s="64"/>
      <c r="E43" s="65"/>
      <c r="F43" s="10"/>
      <c r="G43" s="7">
        <f t="shared" si="0"/>
        <v>0</v>
      </c>
      <c r="H43" s="6" t="str">
        <f t="shared" si="1"/>
        <v/>
      </c>
      <c r="I43" s="8" t="str">
        <f t="shared" si="2"/>
        <v/>
      </c>
      <c r="J43" s="50"/>
    </row>
    <row r="44" spans="1:10" x14ac:dyDescent="0.25">
      <c r="A44" s="11"/>
      <c r="B44" s="11"/>
      <c r="C44" s="63"/>
      <c r="D44" s="64"/>
      <c r="E44" s="65"/>
      <c r="F44" s="10"/>
      <c r="G44" s="7">
        <f t="shared" si="0"/>
        <v>0</v>
      </c>
      <c r="H44" s="6" t="str">
        <f t="shared" si="1"/>
        <v/>
      </c>
      <c r="I44" s="8" t="str">
        <f t="shared" si="2"/>
        <v/>
      </c>
      <c r="J44" s="50"/>
    </row>
    <row r="45" spans="1:10" x14ac:dyDescent="0.25">
      <c r="A45" s="11"/>
      <c r="B45" s="11"/>
      <c r="C45" s="63"/>
      <c r="D45" s="64"/>
      <c r="E45" s="65"/>
      <c r="F45" s="10"/>
      <c r="G45" s="7">
        <f t="shared" si="0"/>
        <v>0</v>
      </c>
      <c r="H45" s="6" t="str">
        <f t="shared" si="1"/>
        <v/>
      </c>
      <c r="I45" s="8" t="str">
        <f t="shared" si="2"/>
        <v/>
      </c>
      <c r="J45" s="50"/>
    </row>
    <row r="46" spans="1:10" x14ac:dyDescent="0.25">
      <c r="A46" s="1"/>
      <c r="B46" s="1"/>
      <c r="C46" s="1"/>
      <c r="D46" s="1"/>
      <c r="E46" s="1"/>
      <c r="F46" s="1"/>
      <c r="G46" s="1"/>
      <c r="H46" s="1"/>
      <c r="I46" s="1"/>
      <c r="J46" s="1"/>
    </row>
    <row r="47" spans="1:10" x14ac:dyDescent="0.25">
      <c r="A47" s="9"/>
      <c r="B47" s="17"/>
      <c r="C47" s="9"/>
      <c r="D47" s="17"/>
      <c r="E47" s="501" t="s">
        <v>37</v>
      </c>
      <c r="F47" s="501"/>
      <c r="G47" s="501"/>
      <c r="H47" s="502"/>
      <c r="I47" s="422">
        <f>SUM(I13:J45)</f>
        <v>0</v>
      </c>
      <c r="J47" s="503"/>
    </row>
    <row r="48" spans="1:10" x14ac:dyDescent="0.25">
      <c r="A48" s="1"/>
      <c r="B48" s="403"/>
      <c r="C48" s="403"/>
      <c r="D48" s="1"/>
      <c r="E48" s="1"/>
      <c r="F48" s="1"/>
      <c r="G48" s="1"/>
      <c r="H48" s="507"/>
      <c r="I48" s="1"/>
      <c r="J48" s="1"/>
    </row>
    <row r="49" spans="1:10" x14ac:dyDescent="0.25">
      <c r="A49" s="66"/>
      <c r="B49" s="66"/>
      <c r="C49" s="66"/>
      <c r="D49" s="66"/>
      <c r="E49" s="66"/>
      <c r="F49" s="66"/>
      <c r="G49" s="66"/>
      <c r="H49" s="508"/>
      <c r="I49" s="67"/>
      <c r="J49" s="68"/>
    </row>
  </sheetData>
  <sheetProtection sheet="1" selectLockedCells="1"/>
  <mergeCells count="16">
    <mergeCell ref="B48:C48"/>
    <mergeCell ref="H48:H49"/>
    <mergeCell ref="A1:I1"/>
    <mergeCell ref="A3:J3"/>
    <mergeCell ref="A4:J4"/>
    <mergeCell ref="A5:J5"/>
    <mergeCell ref="A7:B7"/>
    <mergeCell ref="C7:D7"/>
    <mergeCell ref="I7:J7"/>
    <mergeCell ref="I8:J8"/>
    <mergeCell ref="A9:B9"/>
    <mergeCell ref="C9:D9"/>
    <mergeCell ref="F10:H10"/>
    <mergeCell ref="F11:H11"/>
    <mergeCell ref="E47:H47"/>
    <mergeCell ref="I47:J47"/>
  </mergeCells>
  <phoneticPr fontId="2" type="noConversion"/>
  <pageMargins left="0.15748031496062992" right="0.15748031496062992" top="0.19685039370078741" bottom="0.19685039370078741" header="0.11811023622047245" footer="0.11811023622047245"/>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F2533-4A02-4D30-82AC-B46E45BDF060}">
  <dimension ref="A1:J58"/>
  <sheetViews>
    <sheetView workbookViewId="0">
      <selection activeCell="A56" sqref="A56:J56"/>
    </sheetView>
  </sheetViews>
  <sheetFormatPr defaultRowHeight="13.2" x14ac:dyDescent="0.25"/>
  <sheetData>
    <row r="1" spans="1:10" ht="17.399999999999999" x14ac:dyDescent="0.3">
      <c r="A1" s="524" t="s">
        <v>233</v>
      </c>
      <c r="B1" s="524"/>
      <c r="C1" s="524"/>
      <c r="D1" s="524"/>
      <c r="E1" s="524"/>
      <c r="F1" s="524"/>
      <c r="G1" s="524"/>
      <c r="H1" s="524"/>
      <c r="I1" s="524"/>
      <c r="J1" s="524"/>
    </row>
    <row r="2" spans="1:10" x14ac:dyDescent="0.25">
      <c r="A2" s="169"/>
      <c r="B2" s="169"/>
      <c r="C2" s="169"/>
      <c r="D2" s="169"/>
      <c r="E2" s="169"/>
      <c r="F2" s="169"/>
      <c r="G2" s="169"/>
      <c r="H2" s="169"/>
      <c r="I2" s="169"/>
      <c r="J2" s="169"/>
    </row>
    <row r="3" spans="1:10" ht="25.8" customHeight="1" x14ac:dyDescent="0.25">
      <c r="A3" s="527" t="s">
        <v>236</v>
      </c>
      <c r="B3" s="527"/>
      <c r="C3" s="527"/>
      <c r="D3" s="527"/>
      <c r="E3" s="527"/>
      <c r="F3" s="527"/>
      <c r="G3" s="527"/>
      <c r="H3" s="527"/>
      <c r="I3" s="527"/>
      <c r="J3" s="527"/>
    </row>
    <row r="4" spans="1:10" ht="13.2" customHeight="1" x14ac:dyDescent="0.25">
      <c r="A4" s="298"/>
      <c r="B4" s="298"/>
      <c r="C4" s="298"/>
      <c r="D4" s="298"/>
      <c r="E4" s="298"/>
      <c r="F4" s="298"/>
      <c r="G4" s="298"/>
      <c r="H4" s="298"/>
      <c r="I4" s="298"/>
      <c r="J4" s="298"/>
    </row>
    <row r="5" spans="1:10" x14ac:dyDescent="0.25">
      <c r="A5" s="523" t="s">
        <v>234</v>
      </c>
      <c r="B5" s="523"/>
      <c r="C5" s="523"/>
      <c r="D5" s="523"/>
      <c r="E5" s="523"/>
      <c r="F5" s="523"/>
      <c r="G5" s="523"/>
      <c r="H5" s="523"/>
      <c r="I5" s="523"/>
      <c r="J5" s="523"/>
    </row>
    <row r="6" spans="1:10" ht="27" customHeight="1" x14ac:dyDescent="0.25">
      <c r="A6" s="521" t="s">
        <v>224</v>
      </c>
      <c r="B6" s="522"/>
      <c r="C6" s="522"/>
      <c r="D6" s="522"/>
      <c r="E6" s="522"/>
      <c r="F6" s="522"/>
      <c r="G6" s="522"/>
      <c r="H6" s="522"/>
      <c r="I6" s="522"/>
      <c r="J6" s="522"/>
    </row>
    <row r="7" spans="1:10" ht="6" customHeight="1" x14ac:dyDescent="0.25">
      <c r="A7" s="169"/>
      <c r="B7" s="169"/>
      <c r="C7" s="169"/>
      <c r="D7" s="169"/>
      <c r="E7" s="169"/>
      <c r="F7" s="169"/>
      <c r="G7" s="169"/>
      <c r="H7" s="169"/>
      <c r="I7" s="169"/>
      <c r="J7" s="169"/>
    </row>
    <row r="8" spans="1:10" ht="13.2" customHeight="1" x14ac:dyDescent="0.25">
      <c r="A8" s="523" t="s">
        <v>235</v>
      </c>
      <c r="B8" s="523"/>
      <c r="C8" s="523"/>
      <c r="D8" s="523"/>
      <c r="E8" s="523"/>
      <c r="F8" s="523"/>
      <c r="G8" s="523"/>
      <c r="H8" s="523"/>
      <c r="I8" s="523"/>
      <c r="J8" s="523"/>
    </row>
    <row r="9" spans="1:10" ht="25.8" customHeight="1" x14ac:dyDescent="0.25">
      <c r="A9" s="521" t="s">
        <v>223</v>
      </c>
      <c r="B9" s="522"/>
      <c r="C9" s="522"/>
      <c r="D9" s="522"/>
      <c r="E9" s="522"/>
      <c r="F9" s="522"/>
      <c r="G9" s="522"/>
      <c r="H9" s="522"/>
      <c r="I9" s="522"/>
      <c r="J9" s="522"/>
    </row>
    <row r="10" spans="1:10" ht="6" customHeight="1" x14ac:dyDescent="0.25">
      <c r="A10" s="169"/>
      <c r="B10" s="169"/>
      <c r="C10" s="169"/>
      <c r="D10" s="169"/>
      <c r="E10" s="169"/>
      <c r="F10" s="169"/>
      <c r="G10" s="169"/>
      <c r="H10" s="169"/>
      <c r="I10" s="169"/>
      <c r="J10" s="169"/>
    </row>
    <row r="11" spans="1:10" ht="13.2" customHeight="1" x14ac:dyDescent="0.25">
      <c r="A11" s="523" t="s">
        <v>237</v>
      </c>
      <c r="B11" s="523"/>
      <c r="C11" s="523"/>
      <c r="D11" s="523"/>
      <c r="E11" s="523"/>
      <c r="F11" s="523"/>
      <c r="G11" s="523"/>
      <c r="H11" s="523"/>
      <c r="I11" s="523"/>
      <c r="J11" s="523"/>
    </row>
    <row r="12" spans="1:10" x14ac:dyDescent="0.25">
      <c r="A12" s="521" t="s">
        <v>242</v>
      </c>
      <c r="B12" s="522"/>
      <c r="C12" s="522"/>
      <c r="D12" s="522"/>
      <c r="E12" s="522"/>
      <c r="F12" s="522"/>
      <c r="G12" s="522"/>
      <c r="H12" s="522"/>
      <c r="I12" s="522"/>
      <c r="J12" s="522"/>
    </row>
    <row r="13" spans="1:10" ht="6" customHeight="1" x14ac:dyDescent="0.25">
      <c r="A13" s="169"/>
      <c r="B13" s="169"/>
      <c r="C13" s="169"/>
      <c r="D13" s="169"/>
      <c r="E13" s="169"/>
      <c r="F13" s="169"/>
      <c r="G13" s="169"/>
      <c r="H13" s="169"/>
      <c r="I13" s="169"/>
      <c r="J13" s="169"/>
    </row>
    <row r="14" spans="1:10" x14ac:dyDescent="0.25">
      <c r="A14" s="521" t="s">
        <v>241</v>
      </c>
      <c r="B14" s="522"/>
      <c r="C14" s="522"/>
      <c r="D14" s="522"/>
      <c r="E14" s="522"/>
      <c r="F14" s="522"/>
      <c r="G14" s="522"/>
      <c r="H14" s="522"/>
      <c r="I14" s="522"/>
      <c r="J14" s="522"/>
    </row>
    <row r="15" spans="1:10" ht="6" customHeight="1" x14ac:dyDescent="0.25">
      <c r="A15" s="169"/>
      <c r="B15" s="169"/>
      <c r="C15" s="169"/>
      <c r="D15" s="169"/>
      <c r="E15" s="169"/>
      <c r="F15" s="169"/>
      <c r="G15" s="169"/>
      <c r="H15" s="169"/>
      <c r="I15" s="169"/>
      <c r="J15" s="169"/>
    </row>
    <row r="16" spans="1:10" x14ac:dyDescent="0.25">
      <c r="A16" s="521" t="s">
        <v>240</v>
      </c>
      <c r="B16" s="522"/>
      <c r="C16" s="522"/>
      <c r="D16" s="522"/>
      <c r="E16" s="522"/>
      <c r="F16" s="522"/>
      <c r="G16" s="522"/>
      <c r="H16" s="522"/>
      <c r="I16" s="522"/>
      <c r="J16" s="522"/>
    </row>
    <row r="17" spans="1:10" ht="6" customHeight="1" x14ac:dyDescent="0.25">
      <c r="A17" s="169"/>
      <c r="B17" s="169"/>
      <c r="C17" s="169"/>
      <c r="D17" s="169"/>
      <c r="E17" s="169"/>
      <c r="F17" s="169"/>
      <c r="G17" s="169"/>
      <c r="H17" s="169"/>
      <c r="I17" s="169"/>
      <c r="J17" s="169"/>
    </row>
    <row r="18" spans="1:10" x14ac:dyDescent="0.25">
      <c r="A18" s="521" t="s">
        <v>225</v>
      </c>
      <c r="B18" s="522"/>
      <c r="C18" s="522"/>
      <c r="D18" s="522"/>
      <c r="E18" s="522"/>
      <c r="F18" s="522"/>
      <c r="G18" s="522"/>
      <c r="H18" s="522"/>
      <c r="I18" s="522"/>
      <c r="J18" s="522"/>
    </row>
    <row r="19" spans="1:10" ht="6" customHeight="1" x14ac:dyDescent="0.25">
      <c r="A19" s="169"/>
      <c r="B19" s="169"/>
      <c r="C19" s="169"/>
      <c r="D19" s="169"/>
      <c r="E19" s="169"/>
      <c r="F19" s="169"/>
      <c r="G19" s="169"/>
      <c r="H19" s="169"/>
      <c r="I19" s="169"/>
      <c r="J19" s="169"/>
    </row>
    <row r="20" spans="1:10" x14ac:dyDescent="0.25">
      <c r="A20" s="521" t="s">
        <v>226</v>
      </c>
      <c r="B20" s="522"/>
      <c r="C20" s="522"/>
      <c r="D20" s="522"/>
      <c r="E20" s="522"/>
      <c r="F20" s="522"/>
      <c r="G20" s="522"/>
      <c r="H20" s="522"/>
      <c r="I20" s="522"/>
      <c r="J20" s="522"/>
    </row>
    <row r="21" spans="1:10" ht="6" customHeight="1" x14ac:dyDescent="0.25">
      <c r="A21" s="169"/>
      <c r="B21" s="169"/>
      <c r="C21" s="169"/>
      <c r="D21" s="169"/>
      <c r="E21" s="169"/>
      <c r="F21" s="169"/>
      <c r="G21" s="169"/>
      <c r="H21" s="169"/>
      <c r="I21" s="169"/>
      <c r="J21" s="169"/>
    </row>
    <row r="22" spans="1:10" x14ac:dyDescent="0.25">
      <c r="A22" s="521" t="s">
        <v>227</v>
      </c>
      <c r="B22" s="522"/>
      <c r="C22" s="522"/>
      <c r="D22" s="522"/>
      <c r="E22" s="522"/>
      <c r="F22" s="522"/>
      <c r="G22" s="522"/>
      <c r="H22" s="522"/>
      <c r="I22" s="522"/>
      <c r="J22" s="522"/>
    </row>
    <row r="23" spans="1:10" ht="6" customHeight="1" x14ac:dyDescent="0.25">
      <c r="A23" s="169"/>
      <c r="B23" s="169"/>
      <c r="C23" s="169"/>
      <c r="D23" s="169"/>
      <c r="E23" s="169"/>
      <c r="F23" s="169"/>
      <c r="G23" s="169"/>
      <c r="H23" s="169"/>
      <c r="I23" s="169"/>
      <c r="J23" s="169"/>
    </row>
    <row r="24" spans="1:10" ht="25.2" customHeight="1" x14ac:dyDescent="0.25">
      <c r="A24" s="521" t="s">
        <v>244</v>
      </c>
      <c r="B24" s="522"/>
      <c r="C24" s="522"/>
      <c r="D24" s="522"/>
      <c r="E24" s="522"/>
      <c r="F24" s="522"/>
      <c r="G24" s="522"/>
      <c r="H24" s="522"/>
      <c r="I24" s="522"/>
      <c r="J24" s="522"/>
    </row>
    <row r="25" spans="1:10" ht="6" customHeight="1" x14ac:dyDescent="0.25">
      <c r="A25" s="169"/>
      <c r="B25" s="169"/>
      <c r="C25" s="169"/>
      <c r="D25" s="169"/>
      <c r="E25" s="169"/>
      <c r="F25" s="169"/>
      <c r="G25" s="169"/>
      <c r="H25" s="169"/>
      <c r="I25" s="169"/>
      <c r="J25" s="169"/>
    </row>
    <row r="26" spans="1:10" ht="13.2" customHeight="1" x14ac:dyDescent="0.25">
      <c r="A26" s="523" t="s">
        <v>238</v>
      </c>
      <c r="B26" s="523"/>
      <c r="C26" s="523"/>
      <c r="D26" s="523"/>
      <c r="E26" s="523"/>
      <c r="F26" s="523"/>
      <c r="G26" s="523"/>
      <c r="H26" s="523"/>
      <c r="I26" s="523"/>
      <c r="J26" s="523"/>
    </row>
    <row r="27" spans="1:10" ht="25.2" customHeight="1" x14ac:dyDescent="0.25">
      <c r="A27" s="521" t="s">
        <v>245</v>
      </c>
      <c r="B27" s="522"/>
      <c r="C27" s="522"/>
      <c r="D27" s="522"/>
      <c r="E27" s="522"/>
      <c r="F27" s="522"/>
      <c r="G27" s="522"/>
      <c r="H27" s="522"/>
      <c r="I27" s="522"/>
      <c r="J27" s="522"/>
    </row>
    <row r="28" spans="1:10" ht="6" customHeight="1" x14ac:dyDescent="0.25">
      <c r="A28" s="169"/>
      <c r="B28" s="169"/>
      <c r="C28" s="169"/>
      <c r="D28" s="169"/>
      <c r="E28" s="169"/>
      <c r="F28" s="169"/>
      <c r="G28" s="169"/>
      <c r="H28" s="169"/>
      <c r="I28" s="169"/>
      <c r="J28" s="169"/>
    </row>
    <row r="29" spans="1:10" x14ac:dyDescent="0.25">
      <c r="A29" s="521" t="s">
        <v>228</v>
      </c>
      <c r="B29" s="522"/>
      <c r="C29" s="522"/>
      <c r="D29" s="522"/>
      <c r="E29" s="522"/>
      <c r="F29" s="522"/>
      <c r="G29" s="522"/>
      <c r="H29" s="522"/>
      <c r="I29" s="522"/>
      <c r="J29" s="522"/>
    </row>
    <row r="30" spans="1:10" ht="6" customHeight="1" x14ac:dyDescent="0.25">
      <c r="A30" s="169"/>
      <c r="B30" s="169"/>
      <c r="C30" s="169"/>
      <c r="D30" s="169"/>
      <c r="E30" s="169"/>
      <c r="F30" s="169"/>
      <c r="G30" s="169"/>
      <c r="H30" s="169"/>
      <c r="I30" s="169"/>
      <c r="J30" s="169"/>
    </row>
    <row r="31" spans="1:10" x14ac:dyDescent="0.25">
      <c r="A31" s="521" t="s">
        <v>229</v>
      </c>
      <c r="B31" s="522"/>
      <c r="C31" s="522"/>
      <c r="D31" s="522"/>
      <c r="E31" s="522"/>
      <c r="F31" s="522"/>
      <c r="G31" s="522"/>
      <c r="H31" s="522"/>
      <c r="I31" s="522"/>
      <c r="J31" s="522"/>
    </row>
    <row r="32" spans="1:10" ht="6" customHeight="1" x14ac:dyDescent="0.25">
      <c r="A32" s="169"/>
      <c r="B32" s="169"/>
      <c r="C32" s="169"/>
      <c r="D32" s="169"/>
      <c r="E32" s="169"/>
      <c r="F32" s="169"/>
      <c r="G32" s="169"/>
      <c r="H32" s="169"/>
      <c r="I32" s="169"/>
      <c r="J32" s="169"/>
    </row>
    <row r="33" spans="1:10" x14ac:dyDescent="0.25">
      <c r="A33" s="521" t="s">
        <v>251</v>
      </c>
      <c r="B33" s="522"/>
      <c r="C33" s="522"/>
      <c r="D33" s="522"/>
      <c r="E33" s="522"/>
      <c r="F33" s="522"/>
      <c r="G33" s="522"/>
      <c r="H33" s="522"/>
      <c r="I33" s="522"/>
      <c r="J33" s="522"/>
    </row>
    <row r="34" spans="1:10" ht="6" customHeight="1" x14ac:dyDescent="0.25">
      <c r="A34" s="169"/>
      <c r="B34" s="169"/>
      <c r="C34" s="169"/>
      <c r="D34" s="169"/>
      <c r="E34" s="169"/>
      <c r="F34" s="169"/>
      <c r="G34" s="169"/>
      <c r="H34" s="169"/>
      <c r="I34" s="169"/>
      <c r="J34" s="169"/>
    </row>
    <row r="35" spans="1:10" x14ac:dyDescent="0.25">
      <c r="A35" s="521" t="s">
        <v>230</v>
      </c>
      <c r="B35" s="522"/>
      <c r="C35" s="522"/>
      <c r="D35" s="522"/>
      <c r="E35" s="522"/>
      <c r="F35" s="522"/>
      <c r="G35" s="522"/>
      <c r="H35" s="522"/>
      <c r="I35" s="522"/>
      <c r="J35" s="522"/>
    </row>
    <row r="36" spans="1:10" ht="6" customHeight="1" x14ac:dyDescent="0.25">
      <c r="A36" s="169"/>
      <c r="B36" s="169"/>
      <c r="C36" s="169"/>
      <c r="D36" s="169"/>
      <c r="E36" s="169"/>
      <c r="F36" s="169"/>
      <c r="G36" s="169"/>
      <c r="H36" s="169"/>
      <c r="I36" s="169"/>
      <c r="J36" s="169"/>
    </row>
    <row r="37" spans="1:10" x14ac:dyDescent="0.25">
      <c r="A37" s="521" t="s">
        <v>231</v>
      </c>
      <c r="B37" s="522"/>
      <c r="C37" s="522"/>
      <c r="D37" s="522"/>
      <c r="E37" s="522"/>
      <c r="F37" s="522"/>
      <c r="G37" s="522"/>
      <c r="H37" s="522"/>
      <c r="I37" s="522"/>
      <c r="J37" s="522"/>
    </row>
    <row r="38" spans="1:10" ht="6" customHeight="1" x14ac:dyDescent="0.25">
      <c r="A38" s="169"/>
      <c r="B38" s="169"/>
      <c r="C38" s="169"/>
      <c r="D38" s="169"/>
      <c r="E38" s="169"/>
      <c r="F38" s="169"/>
      <c r="G38" s="169"/>
      <c r="H38" s="169"/>
      <c r="I38" s="169"/>
      <c r="J38" s="169"/>
    </row>
    <row r="39" spans="1:10" ht="13.2" customHeight="1" x14ac:dyDescent="0.25">
      <c r="A39" s="523" t="s">
        <v>239</v>
      </c>
      <c r="B39" s="523"/>
      <c r="C39" s="523"/>
      <c r="D39" s="523"/>
      <c r="E39" s="523"/>
      <c r="F39" s="523"/>
      <c r="G39" s="523"/>
      <c r="H39" s="523"/>
      <c r="I39" s="523"/>
      <c r="J39" s="523"/>
    </row>
    <row r="40" spans="1:10" x14ac:dyDescent="0.25">
      <c r="A40" s="521" t="s">
        <v>232</v>
      </c>
      <c r="B40" s="522"/>
      <c r="C40" s="522"/>
      <c r="D40" s="522"/>
      <c r="E40" s="522"/>
      <c r="F40" s="522"/>
      <c r="G40" s="522"/>
      <c r="H40" s="522"/>
      <c r="I40" s="522"/>
      <c r="J40" s="522"/>
    </row>
    <row r="41" spans="1:10" ht="6" customHeight="1" x14ac:dyDescent="0.25">
      <c r="A41" s="169"/>
      <c r="B41" s="169"/>
      <c r="C41" s="169"/>
      <c r="D41" s="169"/>
      <c r="E41" s="169"/>
      <c r="F41" s="169"/>
      <c r="G41" s="169"/>
      <c r="H41" s="169"/>
      <c r="I41" s="169"/>
      <c r="J41" s="169"/>
    </row>
    <row r="42" spans="1:10" x14ac:dyDescent="0.25">
      <c r="A42" s="521" t="s">
        <v>265</v>
      </c>
      <c r="B42" s="522"/>
      <c r="C42" s="522"/>
      <c r="D42" s="522"/>
      <c r="E42" s="522"/>
      <c r="F42" s="522"/>
      <c r="G42" s="522"/>
      <c r="H42" s="522"/>
      <c r="I42" s="522"/>
      <c r="J42" s="522"/>
    </row>
    <row r="43" spans="1:10" ht="6" customHeight="1" x14ac:dyDescent="0.25">
      <c r="A43" s="169"/>
      <c r="B43" s="169"/>
      <c r="C43" s="169"/>
      <c r="D43" s="169"/>
      <c r="E43" s="169"/>
      <c r="F43" s="169"/>
      <c r="G43" s="169"/>
      <c r="H43" s="169"/>
      <c r="I43" s="169"/>
      <c r="J43" s="169"/>
    </row>
    <row r="44" spans="1:10" ht="13.2" customHeight="1" x14ac:dyDescent="0.25">
      <c r="A44" s="525" t="s">
        <v>264</v>
      </c>
      <c r="B44" s="526"/>
      <c r="C44" s="526"/>
      <c r="D44" s="526"/>
      <c r="E44" s="526"/>
      <c r="F44" s="526"/>
      <c r="G44" s="526"/>
      <c r="H44" s="526"/>
      <c r="I44" s="526"/>
      <c r="J44" s="526"/>
    </row>
    <row r="45" spans="1:10" ht="6" customHeight="1" x14ac:dyDescent="0.25">
      <c r="A45" s="169"/>
      <c r="B45" s="169"/>
      <c r="C45" s="169"/>
      <c r="D45" s="169"/>
      <c r="E45" s="169"/>
      <c r="F45" s="169"/>
      <c r="G45" s="169"/>
      <c r="H45" s="169"/>
      <c r="I45" s="169"/>
      <c r="J45" s="169"/>
    </row>
    <row r="46" spans="1:10" ht="27" customHeight="1" x14ac:dyDescent="0.25">
      <c r="A46" s="521" t="s">
        <v>260</v>
      </c>
      <c r="B46" s="522"/>
      <c r="C46" s="522"/>
      <c r="D46" s="522"/>
      <c r="E46" s="522"/>
      <c r="F46" s="522"/>
      <c r="G46" s="522"/>
      <c r="H46" s="522"/>
      <c r="I46" s="522"/>
      <c r="J46" s="522"/>
    </row>
    <row r="47" spans="1:10" ht="6" customHeight="1" x14ac:dyDescent="0.25">
      <c r="A47" s="169"/>
      <c r="B47" s="169"/>
      <c r="C47" s="169"/>
      <c r="D47" s="169"/>
      <c r="E47" s="169"/>
      <c r="F47" s="169"/>
      <c r="G47" s="169"/>
      <c r="H47" s="169"/>
      <c r="I47" s="169"/>
      <c r="J47" s="169"/>
    </row>
    <row r="48" spans="1:10" x14ac:dyDescent="0.25">
      <c r="A48" s="521" t="s">
        <v>261</v>
      </c>
      <c r="B48" s="522"/>
      <c r="C48" s="522"/>
      <c r="D48" s="522"/>
      <c r="E48" s="522"/>
      <c r="F48" s="522"/>
      <c r="G48" s="522"/>
      <c r="H48" s="522"/>
      <c r="I48" s="522"/>
      <c r="J48" s="522"/>
    </row>
    <row r="49" spans="1:10" ht="6" customHeight="1" x14ac:dyDescent="0.25">
      <c r="A49" s="169"/>
      <c r="B49" s="169"/>
      <c r="C49" s="169"/>
      <c r="D49" s="169"/>
      <c r="E49" s="169"/>
      <c r="F49" s="169"/>
      <c r="G49" s="169"/>
      <c r="H49" s="169"/>
      <c r="I49" s="169"/>
      <c r="J49" s="169"/>
    </row>
    <row r="50" spans="1:10" x14ac:dyDescent="0.25">
      <c r="A50" s="521" t="s">
        <v>262</v>
      </c>
      <c r="B50" s="522"/>
      <c r="C50" s="522"/>
      <c r="D50" s="522"/>
      <c r="E50" s="522"/>
      <c r="F50" s="522"/>
      <c r="G50" s="522"/>
      <c r="H50" s="522"/>
      <c r="I50" s="522"/>
      <c r="J50" s="522"/>
    </row>
    <row r="51" spans="1:10" ht="6" customHeight="1" x14ac:dyDescent="0.25">
      <c r="A51" s="169"/>
      <c r="B51" s="169"/>
      <c r="C51" s="169"/>
      <c r="D51" s="169"/>
      <c r="E51" s="169"/>
      <c r="F51" s="169"/>
      <c r="G51" s="169"/>
      <c r="H51" s="169"/>
      <c r="I51" s="169"/>
      <c r="J51" s="169"/>
    </row>
    <row r="52" spans="1:10" ht="13.2" customHeight="1" x14ac:dyDescent="0.25">
      <c r="A52" s="523" t="s">
        <v>72</v>
      </c>
      <c r="B52" s="523"/>
      <c r="C52" s="523"/>
      <c r="D52" s="523"/>
      <c r="E52" s="523"/>
      <c r="F52" s="523"/>
      <c r="G52" s="523"/>
      <c r="H52" s="523"/>
      <c r="I52" s="523"/>
      <c r="J52" s="523"/>
    </row>
    <row r="53" spans="1:10" ht="6" customHeight="1" x14ac:dyDescent="0.25">
      <c r="A53" s="169"/>
      <c r="B53" s="169"/>
      <c r="C53" s="169"/>
      <c r="D53" s="169"/>
      <c r="E53" s="169"/>
      <c r="F53" s="169"/>
      <c r="G53" s="169"/>
      <c r="H53" s="169"/>
      <c r="I53" s="169"/>
      <c r="J53" s="169"/>
    </row>
    <row r="54" spans="1:10" ht="40.200000000000003" customHeight="1" x14ac:dyDescent="0.25">
      <c r="A54" s="523" t="s">
        <v>266</v>
      </c>
      <c r="B54" s="523"/>
      <c r="C54" s="523"/>
      <c r="D54" s="523"/>
      <c r="E54" s="523"/>
      <c r="F54" s="523"/>
      <c r="G54" s="523"/>
      <c r="H54" s="523"/>
      <c r="I54" s="523"/>
      <c r="J54" s="523"/>
    </row>
    <row r="55" spans="1:10" x14ac:dyDescent="0.25">
      <c r="A55" s="169"/>
      <c r="B55" s="169"/>
      <c r="C55" s="169"/>
      <c r="D55" s="169"/>
      <c r="E55" s="169"/>
      <c r="F55" s="169"/>
      <c r="G55" s="169"/>
      <c r="H55" s="169"/>
      <c r="I55" s="169"/>
      <c r="J55" s="169"/>
    </row>
    <row r="56" spans="1:10" ht="40.200000000000003" customHeight="1" x14ac:dyDescent="0.25">
      <c r="A56" s="523" t="s">
        <v>263</v>
      </c>
      <c r="B56" s="523"/>
      <c r="C56" s="523"/>
      <c r="D56" s="523"/>
      <c r="E56" s="523"/>
      <c r="F56" s="523"/>
      <c r="G56" s="523"/>
      <c r="H56" s="523"/>
      <c r="I56" s="523"/>
      <c r="J56" s="523"/>
    </row>
    <row r="57" spans="1:10" x14ac:dyDescent="0.25">
      <c r="A57" s="169"/>
      <c r="B57" s="169"/>
      <c r="C57" s="169"/>
      <c r="D57" s="169"/>
      <c r="E57" s="169"/>
      <c r="F57" s="169"/>
      <c r="G57" s="169"/>
      <c r="H57" s="169"/>
      <c r="I57" s="169"/>
      <c r="J57" s="169"/>
    </row>
    <row r="58" spans="1:10" x14ac:dyDescent="0.25">
      <c r="A58" s="169"/>
      <c r="B58" s="169"/>
      <c r="C58" s="169"/>
      <c r="D58" s="169"/>
      <c r="E58" s="169"/>
      <c r="F58" s="169"/>
      <c r="G58" s="169"/>
      <c r="H58" s="169"/>
      <c r="I58" s="169"/>
      <c r="J58" s="169"/>
    </row>
  </sheetData>
  <mergeCells count="31">
    <mergeCell ref="A27:J27"/>
    <mergeCell ref="A29:J29"/>
    <mergeCell ref="A31:J31"/>
    <mergeCell ref="A33:J33"/>
    <mergeCell ref="A35:J35"/>
    <mergeCell ref="A18:J18"/>
    <mergeCell ref="A3:J3"/>
    <mergeCell ref="A20:J20"/>
    <mergeCell ref="A22:J22"/>
    <mergeCell ref="A24:J24"/>
    <mergeCell ref="A6:J6"/>
    <mergeCell ref="A9:J9"/>
    <mergeCell ref="A12:J12"/>
    <mergeCell ref="A14:J14"/>
    <mergeCell ref="A16:J16"/>
    <mergeCell ref="A50:J50"/>
    <mergeCell ref="A54:J54"/>
    <mergeCell ref="A56:J56"/>
    <mergeCell ref="A1:J1"/>
    <mergeCell ref="A5:J5"/>
    <mergeCell ref="A8:J8"/>
    <mergeCell ref="A11:J11"/>
    <mergeCell ref="A26:J26"/>
    <mergeCell ref="A39:J39"/>
    <mergeCell ref="A52:J52"/>
    <mergeCell ref="A37:J37"/>
    <mergeCell ref="A40:J40"/>
    <mergeCell ref="A42:J42"/>
    <mergeCell ref="A46:J46"/>
    <mergeCell ref="A48:J48"/>
    <mergeCell ref="A44:J4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70"/>
  <sheetViews>
    <sheetView showWhiteSpace="0" zoomScaleNormal="100" workbookViewId="0">
      <selection activeCell="C7" sqref="C7:D7"/>
    </sheetView>
  </sheetViews>
  <sheetFormatPr defaultRowHeight="13.2" x14ac:dyDescent="0.25"/>
  <cols>
    <col min="8" max="8" width="15" customWidth="1"/>
    <col min="9" max="9" width="10" style="102" bestFit="1" customWidth="1"/>
  </cols>
  <sheetData>
    <row r="1" spans="1:10" ht="21" x14ac:dyDescent="0.4">
      <c r="A1" s="528" t="s">
        <v>200</v>
      </c>
      <c r="B1" s="342"/>
      <c r="C1" s="342"/>
      <c r="D1" s="342"/>
      <c r="E1" s="342"/>
      <c r="F1" s="342"/>
      <c r="G1" s="342"/>
      <c r="H1" s="342"/>
      <c r="I1" s="342"/>
      <c r="J1" s="279"/>
    </row>
    <row r="2" spans="1:10" ht="17.399999999999999" x14ac:dyDescent="0.3">
      <c r="A2" s="540" t="s">
        <v>44</v>
      </c>
      <c r="B2" s="540"/>
      <c r="C2" s="540"/>
      <c r="D2" s="540"/>
      <c r="E2" s="540"/>
      <c r="F2" s="540"/>
      <c r="G2" s="540"/>
      <c r="H2" s="540"/>
      <c r="I2" s="540"/>
      <c r="J2" s="195"/>
    </row>
    <row r="3" spans="1:10" x14ac:dyDescent="0.25">
      <c r="A3" s="37"/>
      <c r="B3" s="37"/>
      <c r="C3" s="37"/>
      <c r="D3" s="70"/>
      <c r="E3" s="37"/>
      <c r="F3" s="37"/>
      <c r="G3" s="37"/>
      <c r="H3" s="106"/>
      <c r="I3" s="154"/>
      <c r="J3" s="37"/>
    </row>
    <row r="4" spans="1:10" x14ac:dyDescent="0.25">
      <c r="A4" s="107" t="s">
        <v>45</v>
      </c>
      <c r="B4" s="37"/>
      <c r="C4" s="542">
        <f>'System Data'!C5</f>
        <v>0</v>
      </c>
      <c r="D4" s="543"/>
      <c r="E4" s="543"/>
      <c r="F4" s="544"/>
      <c r="G4" s="292" t="s">
        <v>82</v>
      </c>
      <c r="H4" s="158">
        <f>'System Data'!J5</f>
        <v>0</v>
      </c>
      <c r="I4" s="294"/>
      <c r="J4" s="37"/>
    </row>
    <row r="5" spans="1:10" ht="6" customHeight="1" x14ac:dyDescent="0.25">
      <c r="A5" s="37"/>
      <c r="B5" s="37"/>
      <c r="C5" s="541"/>
      <c r="D5" s="541"/>
      <c r="E5" s="37"/>
      <c r="F5" s="37"/>
      <c r="G5" s="37"/>
      <c r="H5" s="105"/>
      <c r="I5" s="71"/>
      <c r="J5" s="37"/>
    </row>
    <row r="6" spans="1:10" x14ac:dyDescent="0.25">
      <c r="A6" s="107" t="s">
        <v>46</v>
      </c>
      <c r="B6" s="37"/>
      <c r="C6" s="559">
        <f>'System Data'!B3</f>
        <v>0</v>
      </c>
      <c r="D6" s="560"/>
      <c r="E6" s="37"/>
      <c r="F6" s="37"/>
      <c r="G6" s="108" t="s">
        <v>47</v>
      </c>
      <c r="H6" s="148">
        <f>'System Data'!E3</f>
        <v>0</v>
      </c>
      <c r="I6" s="71"/>
      <c r="J6" s="37"/>
    </row>
    <row r="7" spans="1:10" x14ac:dyDescent="0.25">
      <c r="A7" s="553" t="s">
        <v>218</v>
      </c>
      <c r="B7" s="554"/>
      <c r="C7" s="555"/>
      <c r="D7" s="556"/>
      <c r="E7" s="290" t="s">
        <v>219</v>
      </c>
      <c r="F7" s="557"/>
      <c r="G7" s="558"/>
      <c r="H7" s="287"/>
      <c r="I7" s="71"/>
      <c r="J7" s="37"/>
    </row>
    <row r="8" spans="1:10" x14ac:dyDescent="0.25">
      <c r="A8" s="37"/>
      <c r="B8" s="37"/>
      <c r="C8" s="37"/>
      <c r="D8" s="37"/>
      <c r="E8" s="37"/>
      <c r="F8" s="37"/>
      <c r="G8" s="37"/>
      <c r="H8" s="289"/>
      <c r="I8" s="71"/>
      <c r="J8" s="37"/>
    </row>
    <row r="9" spans="1:10" x14ac:dyDescent="0.25">
      <c r="A9" s="288">
        <v>1</v>
      </c>
      <c r="B9" s="73" t="s">
        <v>48</v>
      </c>
      <c r="C9" s="37"/>
      <c r="D9" s="37"/>
      <c r="E9" s="37"/>
      <c r="F9" s="547" t="str">
        <f>IF(H9="","(insert cost)","")</f>
        <v>(insert cost)</v>
      </c>
      <c r="G9" s="548"/>
      <c r="H9" s="74"/>
      <c r="I9" s="71"/>
      <c r="J9" s="37"/>
    </row>
    <row r="10" spans="1:10" x14ac:dyDescent="0.25">
      <c r="A10" s="288">
        <v>2</v>
      </c>
      <c r="B10" s="73" t="s">
        <v>49</v>
      </c>
      <c r="C10" s="36"/>
      <c r="D10" s="36"/>
      <c r="E10" s="36"/>
      <c r="F10" s="547" t="str">
        <f>IF(H10="","(insert cost)","")</f>
        <v>(insert cost)</v>
      </c>
      <c r="G10" s="548"/>
      <c r="H10" s="75"/>
      <c r="I10" s="76"/>
      <c r="J10" s="37"/>
    </row>
    <row r="11" spans="1:10" hidden="1" x14ac:dyDescent="0.25">
      <c r="A11" s="73"/>
      <c r="B11" s="36"/>
      <c r="C11" s="36"/>
      <c r="D11" s="36"/>
      <c r="E11" s="36"/>
      <c r="F11" s="77"/>
      <c r="G11" s="77"/>
      <c r="H11" s="78"/>
      <c r="I11" s="76"/>
      <c r="J11" s="37"/>
    </row>
    <row r="12" spans="1:10" ht="12.75" customHeight="1" thickBot="1" x14ac:dyDescent="0.3">
      <c r="A12" s="79"/>
      <c r="B12" s="79"/>
      <c r="C12" s="80"/>
      <c r="D12" s="80"/>
      <c r="E12" s="80"/>
      <c r="F12" s="80"/>
      <c r="G12" s="80"/>
      <c r="H12" s="81"/>
      <c r="I12" s="82"/>
      <c r="J12" s="37"/>
    </row>
    <row r="13" spans="1:10" x14ac:dyDescent="0.25">
      <c r="A13" s="275"/>
      <c r="B13" s="552" t="s">
        <v>51</v>
      </c>
      <c r="C13" s="552"/>
      <c r="D13" s="552"/>
      <c r="E13" s="552"/>
      <c r="F13" s="552"/>
      <c r="G13" s="552"/>
      <c r="H13" s="292" t="s">
        <v>50</v>
      </c>
      <c r="I13" s="293"/>
      <c r="J13" s="37"/>
    </row>
    <row r="14" spans="1:10" x14ac:dyDescent="0.25">
      <c r="A14" s="288">
        <v>3</v>
      </c>
      <c r="B14" s="37" t="s">
        <v>52</v>
      </c>
      <c r="C14" s="37"/>
      <c r="D14" s="37"/>
      <c r="E14" s="37"/>
      <c r="F14" s="549" t="str">
        <f>IF(H9="","",H14/1000*H9)</f>
        <v/>
      </c>
      <c r="G14" s="550"/>
      <c r="H14" s="83"/>
      <c r="I14" s="124" t="str">
        <f>IF(H16&gt;0,H14/H16,"")</f>
        <v/>
      </c>
      <c r="J14" s="37"/>
    </row>
    <row r="15" spans="1:10" x14ac:dyDescent="0.25">
      <c r="A15" s="84">
        <v>4</v>
      </c>
      <c r="B15" s="36" t="s">
        <v>53</v>
      </c>
      <c r="C15" s="36"/>
      <c r="D15" s="36"/>
      <c r="E15" s="36"/>
      <c r="F15" s="551" t="str">
        <f>IF(H10="","",H15/1000*H10)</f>
        <v/>
      </c>
      <c r="G15" s="550"/>
      <c r="H15" s="85"/>
      <c r="I15" s="125" t="str">
        <f>IF(H16&gt;0,H15/H16,"")</f>
        <v/>
      </c>
      <c r="J15" s="37"/>
    </row>
    <row r="16" spans="1:10" x14ac:dyDescent="0.25">
      <c r="A16" s="84">
        <v>5</v>
      </c>
      <c r="B16" s="437" t="s">
        <v>54</v>
      </c>
      <c r="C16" s="437"/>
      <c r="D16" s="437"/>
      <c r="E16" s="437"/>
      <c r="F16" s="437"/>
      <c r="G16" s="437"/>
      <c r="H16" s="86">
        <f>H14+H15</f>
        <v>0</v>
      </c>
      <c r="I16" s="76"/>
      <c r="J16" s="37"/>
    </row>
    <row r="17" spans="1:11" ht="13.8" thickBot="1" x14ac:dyDescent="0.3">
      <c r="A17" s="87">
        <v>6</v>
      </c>
      <c r="B17" s="104" t="e">
        <f>F17/(H16/1000)</f>
        <v>#VALUE!</v>
      </c>
      <c r="C17" s="88"/>
      <c r="D17" s="545" t="s">
        <v>55</v>
      </c>
      <c r="E17" s="545"/>
      <c r="F17" s="546" t="str">
        <f>IF(H16=0,"",F14+F15)</f>
        <v/>
      </c>
      <c r="G17" s="546"/>
      <c r="H17" s="88"/>
      <c r="I17" s="89"/>
      <c r="J17" s="37"/>
    </row>
    <row r="18" spans="1:11" ht="13.8" thickTop="1" x14ac:dyDescent="0.25">
      <c r="A18" s="288"/>
      <c r="B18" s="535" t="s">
        <v>56</v>
      </c>
      <c r="C18" s="535"/>
      <c r="D18" s="535"/>
      <c r="E18" s="535"/>
      <c r="F18" s="535"/>
      <c r="G18" s="535"/>
      <c r="H18" s="535"/>
      <c r="I18" s="535"/>
      <c r="J18" s="37"/>
    </row>
    <row r="19" spans="1:11" x14ac:dyDescent="0.25">
      <c r="A19" s="288">
        <v>7</v>
      </c>
      <c r="B19" s="37" t="s">
        <v>57</v>
      </c>
      <c r="C19" s="37"/>
      <c r="D19" s="37"/>
      <c r="E19" s="37"/>
      <c r="F19" s="37"/>
      <c r="G19" s="37"/>
      <c r="H19" s="85"/>
      <c r="I19" s="71"/>
      <c r="J19" s="37"/>
    </row>
    <row r="20" spans="1:11" x14ac:dyDescent="0.25">
      <c r="A20" s="288">
        <v>8</v>
      </c>
      <c r="B20" s="37" t="s">
        <v>58</v>
      </c>
      <c r="C20" s="37"/>
      <c r="D20" s="37"/>
      <c r="E20" s="37"/>
      <c r="F20" s="37"/>
      <c r="G20" s="37"/>
      <c r="H20" s="85"/>
      <c r="I20" s="71"/>
      <c r="J20" s="37"/>
    </row>
    <row r="21" spans="1:11" x14ac:dyDescent="0.25">
      <c r="A21" s="288">
        <v>9</v>
      </c>
      <c r="B21" s="37" t="s">
        <v>59</v>
      </c>
      <c r="C21" s="37"/>
      <c r="D21" s="37"/>
      <c r="E21" s="37"/>
      <c r="F21" s="37"/>
      <c r="G21" s="37"/>
      <c r="H21" s="85"/>
      <c r="I21" s="71"/>
      <c r="J21" s="37"/>
    </row>
    <row r="22" spans="1:11" x14ac:dyDescent="0.25">
      <c r="A22" s="288">
        <v>10</v>
      </c>
      <c r="B22" s="37" t="s">
        <v>60</v>
      </c>
      <c r="C22" s="37"/>
      <c r="D22" s="37"/>
      <c r="E22" s="37"/>
      <c r="F22" s="37"/>
      <c r="G22" s="37"/>
      <c r="H22" s="85"/>
      <c r="I22" s="71"/>
      <c r="J22" s="37"/>
    </row>
    <row r="23" spans="1:11" x14ac:dyDescent="0.25">
      <c r="A23" s="288">
        <v>11</v>
      </c>
      <c r="B23" s="37" t="s">
        <v>61</v>
      </c>
      <c r="C23" s="482" t="s">
        <v>210</v>
      </c>
      <c r="D23" s="566"/>
      <c r="E23" s="566"/>
      <c r="F23" s="566"/>
      <c r="G23" s="567"/>
      <c r="H23" s="85"/>
      <c r="I23" s="71"/>
      <c r="J23" s="37"/>
    </row>
    <row r="24" spans="1:11" x14ac:dyDescent="0.25">
      <c r="A24" s="288">
        <v>12</v>
      </c>
      <c r="B24" s="163" t="s">
        <v>192</v>
      </c>
      <c r="C24" s="37"/>
      <c r="D24" s="529" t="s">
        <v>211</v>
      </c>
      <c r="E24" s="438"/>
      <c r="F24" s="438"/>
      <c r="G24" s="530"/>
      <c r="H24" s="85"/>
      <c r="I24" s="71"/>
      <c r="J24" s="37"/>
    </row>
    <row r="25" spans="1:11" x14ac:dyDescent="0.25">
      <c r="A25" s="288">
        <v>13</v>
      </c>
      <c r="B25" s="37" t="s">
        <v>62</v>
      </c>
      <c r="C25" s="37"/>
      <c r="D25" s="536"/>
      <c r="E25" s="470"/>
      <c r="F25" s="470"/>
      <c r="G25" s="537"/>
      <c r="H25" s="85"/>
      <c r="I25" s="71"/>
      <c r="J25" s="37"/>
    </row>
    <row r="26" spans="1:11" x14ac:dyDescent="0.25">
      <c r="A26" s="84"/>
      <c r="B26" s="36"/>
      <c r="C26" s="36"/>
      <c r="D26" s="532" t="str">
        <f>IF(AND(D25="",H25&gt;0),"(identify Other Sales )","")</f>
        <v/>
      </c>
      <c r="E26" s="532"/>
      <c r="F26" s="532"/>
      <c r="G26" s="532"/>
      <c r="H26" s="36"/>
      <c r="I26" s="76"/>
      <c r="J26" s="37"/>
    </row>
    <row r="27" spans="1:11" x14ac:dyDescent="0.25">
      <c r="A27" s="84">
        <v>14</v>
      </c>
      <c r="B27" s="437" t="s">
        <v>63</v>
      </c>
      <c r="C27" s="437"/>
      <c r="D27" s="437"/>
      <c r="E27" s="437"/>
      <c r="F27" s="437"/>
      <c r="G27" s="437"/>
      <c r="H27" s="86">
        <f>SUM(H19:H25)</f>
        <v>0</v>
      </c>
      <c r="I27" s="125" t="str">
        <f>IF(H16&gt;0,H27/H16,"")</f>
        <v/>
      </c>
      <c r="J27" s="37"/>
    </row>
    <row r="28" spans="1:11" ht="13.8" thickBot="1" x14ac:dyDescent="0.3">
      <c r="A28" s="87">
        <v>15</v>
      </c>
      <c r="B28" s="533" t="s">
        <v>64</v>
      </c>
      <c r="C28" s="534"/>
      <c r="D28" s="534"/>
      <c r="E28" s="534"/>
      <c r="F28" s="534"/>
      <c r="G28" s="534"/>
      <c r="H28" s="91">
        <f>H16-H27</f>
        <v>0</v>
      </c>
      <c r="I28" s="126" t="str">
        <f>IF(H16&gt;0,H28/H16,"")</f>
        <v/>
      </c>
      <c r="J28" s="37"/>
    </row>
    <row r="29" spans="1:11" ht="13.8" thickTop="1" x14ac:dyDescent="0.25">
      <c r="A29" s="288"/>
      <c r="B29" s="37"/>
      <c r="C29" s="37"/>
      <c r="D29" s="37"/>
      <c r="E29" s="37"/>
      <c r="F29" s="37"/>
      <c r="G29" s="37"/>
      <c r="H29" s="37"/>
      <c r="I29" s="71"/>
      <c r="J29" s="37"/>
    </row>
    <row r="30" spans="1:11" x14ac:dyDescent="0.25">
      <c r="A30" s="288"/>
      <c r="B30" s="535" t="s">
        <v>65</v>
      </c>
      <c r="C30" s="535"/>
      <c r="D30" s="535"/>
      <c r="E30" s="535"/>
      <c r="F30" s="535"/>
      <c r="G30" s="535"/>
      <c r="H30" s="535"/>
      <c r="I30" s="535"/>
      <c r="J30" s="37"/>
    </row>
    <row r="31" spans="1:11" x14ac:dyDescent="0.25">
      <c r="A31" s="288">
        <v>16</v>
      </c>
      <c r="B31" s="37" t="s">
        <v>66</v>
      </c>
      <c r="C31" s="37"/>
      <c r="D31" s="37"/>
      <c r="E31" s="37"/>
      <c r="F31" s="37"/>
      <c r="G31" s="37"/>
      <c r="H31" s="85"/>
      <c r="I31" s="92"/>
      <c r="J31" s="37"/>
    </row>
    <row r="32" spans="1:11" x14ac:dyDescent="0.25">
      <c r="A32" s="288">
        <v>17</v>
      </c>
      <c r="B32" s="37" t="s">
        <v>67</v>
      </c>
      <c r="C32" s="37"/>
      <c r="D32" s="37"/>
      <c r="E32" s="37"/>
      <c r="F32" s="37"/>
      <c r="G32" s="37"/>
      <c r="H32" s="85"/>
      <c r="I32" s="92"/>
      <c r="J32" s="37"/>
      <c r="K32" s="20"/>
    </row>
    <row r="33" spans="1:10" x14ac:dyDescent="0.25">
      <c r="A33" s="288">
        <v>18</v>
      </c>
      <c r="B33" s="163" t="s">
        <v>68</v>
      </c>
      <c r="C33" s="37"/>
      <c r="D33" s="529" t="s">
        <v>213</v>
      </c>
      <c r="E33" s="438"/>
      <c r="F33" s="438"/>
      <c r="G33" s="530"/>
      <c r="H33" s="155">
        <f>'System Flushing'!I51</f>
        <v>0</v>
      </c>
      <c r="I33" s="209" t="str">
        <f>IF(H33=0,"",(H33/1000)*B17)</f>
        <v/>
      </c>
      <c r="J33" s="37"/>
    </row>
    <row r="34" spans="1:10" x14ac:dyDescent="0.25">
      <c r="A34" s="288">
        <v>19</v>
      </c>
      <c r="B34" s="163" t="s">
        <v>149</v>
      </c>
      <c r="C34" s="37"/>
      <c r="D34" s="529" t="s">
        <v>214</v>
      </c>
      <c r="E34" s="438"/>
      <c r="F34" s="438"/>
      <c r="G34" s="530"/>
      <c r="H34" s="155">
        <f>'DBP Maintenance'!I51</f>
        <v>0</v>
      </c>
      <c r="I34" s="209" t="str">
        <f>IF(H34=0,"",(H34/1000)*B17)</f>
        <v/>
      </c>
      <c r="J34" s="37"/>
    </row>
    <row r="35" spans="1:10" x14ac:dyDescent="0.25">
      <c r="A35" s="288">
        <v>20</v>
      </c>
      <c r="B35" s="163" t="s">
        <v>199</v>
      </c>
      <c r="C35" s="37"/>
      <c r="D35" s="529" t="s">
        <v>212</v>
      </c>
      <c r="E35" s="438"/>
      <c r="F35" s="438"/>
      <c r="G35" s="530"/>
      <c r="H35" s="155">
        <f>'Fire Department'!I47</f>
        <v>0</v>
      </c>
      <c r="I35" s="209" t="str">
        <f>IF(H35=0,"",(H35/1000)*B17)</f>
        <v/>
      </c>
      <c r="J35" s="37"/>
    </row>
    <row r="36" spans="1:10" x14ac:dyDescent="0.25">
      <c r="A36" s="288">
        <v>21</v>
      </c>
      <c r="B36" s="163" t="s">
        <v>201</v>
      </c>
      <c r="C36" s="37"/>
      <c r="D36" s="536"/>
      <c r="E36" s="538"/>
      <c r="F36" s="538"/>
      <c r="G36" s="539"/>
      <c r="H36" s="85"/>
      <c r="I36" s="209" t="str">
        <f>IF(H36=0,"",(H36/1000)*B17)</f>
        <v/>
      </c>
      <c r="J36" s="37"/>
    </row>
    <row r="37" spans="1:10" x14ac:dyDescent="0.25">
      <c r="A37" s="84"/>
      <c r="B37" s="36"/>
      <c r="C37" s="36"/>
      <c r="D37" s="532" t="str">
        <f>IF(AND(D36="",H36&gt;0),"(identify other usage )","")</f>
        <v/>
      </c>
      <c r="E37" s="532"/>
      <c r="F37" s="532"/>
      <c r="G37" s="532"/>
      <c r="H37" s="36"/>
      <c r="I37" s="76"/>
      <c r="J37" s="37"/>
    </row>
    <row r="38" spans="1:10" x14ac:dyDescent="0.25">
      <c r="A38" s="84">
        <v>22</v>
      </c>
      <c r="B38" s="437" t="s">
        <v>79</v>
      </c>
      <c r="C38" s="437"/>
      <c r="D38" s="437"/>
      <c r="E38" s="437"/>
      <c r="F38" s="437"/>
      <c r="G38" s="437"/>
      <c r="H38" s="93">
        <f>SUM(H31:H36)</f>
        <v>0</v>
      </c>
      <c r="I38" s="90"/>
      <c r="J38" s="37"/>
    </row>
    <row r="39" spans="1:10" ht="4.2" customHeight="1" thickBot="1" x14ac:dyDescent="0.3">
      <c r="A39" s="87"/>
      <c r="B39" s="533"/>
      <c r="C39" s="561"/>
      <c r="D39" s="561"/>
      <c r="E39" s="561"/>
      <c r="F39" s="561"/>
      <c r="G39" s="561"/>
      <c r="H39" s="562"/>
      <c r="I39" s="297"/>
      <c r="J39" s="37"/>
    </row>
    <row r="40" spans="1:10" ht="13.8" thickTop="1" x14ac:dyDescent="0.25">
      <c r="A40" s="288"/>
      <c r="B40" s="535" t="s">
        <v>70</v>
      </c>
      <c r="C40" s="535"/>
      <c r="D40" s="535"/>
      <c r="E40" s="535"/>
      <c r="F40" s="535"/>
      <c r="G40" s="535"/>
      <c r="H40" s="535"/>
      <c r="I40" s="535"/>
      <c r="J40" s="37"/>
    </row>
    <row r="41" spans="1:10" x14ac:dyDescent="0.25">
      <c r="A41" s="288">
        <v>23</v>
      </c>
      <c r="B41" s="531" t="s">
        <v>150</v>
      </c>
      <c r="C41" s="438"/>
      <c r="D41" s="438"/>
      <c r="E41" s="438"/>
      <c r="F41" s="438"/>
      <c r="G41" s="530"/>
      <c r="H41" s="85"/>
      <c r="I41" s="209" t="str">
        <f>IF(H41=0,"",(H41/1000)*B17)</f>
        <v/>
      </c>
      <c r="J41" s="37"/>
    </row>
    <row r="42" spans="1:10" x14ac:dyDescent="0.25">
      <c r="A42" s="288">
        <v>24</v>
      </c>
      <c r="B42" s="529" t="s">
        <v>257</v>
      </c>
      <c r="C42" s="438"/>
      <c r="D42" s="565" t="s">
        <v>215</v>
      </c>
      <c r="E42" s="438"/>
      <c r="F42" s="438"/>
      <c r="G42" s="530"/>
      <c r="H42" s="155">
        <f>'Main Line Breaks'!H52</f>
        <v>0</v>
      </c>
      <c r="I42" s="209" t="str">
        <f>IF(H42=0,"",(H42/1000)*B17)</f>
        <v/>
      </c>
      <c r="J42" s="37"/>
    </row>
    <row r="43" spans="1:10" x14ac:dyDescent="0.25">
      <c r="A43" s="310">
        <v>25</v>
      </c>
      <c r="B43" s="565" t="s">
        <v>258</v>
      </c>
      <c r="C43" s="526"/>
      <c r="D43" s="565" t="s">
        <v>259</v>
      </c>
      <c r="E43" s="526"/>
      <c r="F43" s="526"/>
      <c r="G43" s="568"/>
      <c r="H43" s="155">
        <f>'Service Line Breaks'!H52:J52</f>
        <v>0</v>
      </c>
      <c r="I43" s="209" t="str">
        <f>IF(H43=0,"",(H43/1000)*B17)</f>
        <v/>
      </c>
      <c r="J43" s="37"/>
    </row>
    <row r="44" spans="1:10" x14ac:dyDescent="0.25">
      <c r="A44" s="288">
        <v>26</v>
      </c>
      <c r="B44" s="529" t="s">
        <v>222</v>
      </c>
      <c r="C44" s="438"/>
      <c r="D44" s="438"/>
      <c r="E44" s="438"/>
      <c r="F44" s="438"/>
      <c r="G44" s="530"/>
      <c r="H44" s="85"/>
      <c r="I44" s="209" t="str">
        <f>IF(H44=0,"",(H44/1000)*B17)</f>
        <v/>
      </c>
      <c r="J44" s="37"/>
    </row>
    <row r="45" spans="1:10" x14ac:dyDescent="0.25">
      <c r="A45" s="288">
        <v>27</v>
      </c>
      <c r="B45" s="529" t="s">
        <v>208</v>
      </c>
      <c r="C45" s="438"/>
      <c r="D45" s="438"/>
      <c r="E45" s="565" t="s">
        <v>216</v>
      </c>
      <c r="F45" s="438"/>
      <c r="G45" s="530"/>
      <c r="H45" s="155">
        <f>'Excavation Breaks'!I52</f>
        <v>0</v>
      </c>
      <c r="I45" s="209" t="str">
        <f>IF(H45=0,"",(H45/1000)*B17)</f>
        <v/>
      </c>
      <c r="J45" s="37"/>
    </row>
    <row r="46" spans="1:10" x14ac:dyDescent="0.25">
      <c r="A46" s="288">
        <v>28</v>
      </c>
      <c r="B46" s="291" t="s">
        <v>203</v>
      </c>
      <c r="C46" s="565" t="s">
        <v>217</v>
      </c>
      <c r="D46" s="438"/>
      <c r="E46" s="438"/>
      <c r="F46" s="438"/>
      <c r="G46" s="530"/>
      <c r="H46" s="85"/>
      <c r="I46" s="209" t="str">
        <f>IF(H46=0,"",(H46/1000)*B17)</f>
        <v/>
      </c>
      <c r="J46" s="37"/>
    </row>
    <row r="47" spans="1:10" x14ac:dyDescent="0.25">
      <c r="A47" s="563" t="str">
        <f>IF(H52&lt;0,"ERROR - Unknown Loss cannot be a negative value.","")</f>
        <v/>
      </c>
      <c r="B47" s="564"/>
      <c r="C47" s="564"/>
      <c r="D47" s="564"/>
      <c r="E47" s="564"/>
      <c r="F47" s="564"/>
      <c r="G47" s="564"/>
      <c r="H47" s="36"/>
      <c r="I47" s="76"/>
      <c r="J47" s="37"/>
    </row>
    <row r="48" spans="1:10" x14ac:dyDescent="0.25">
      <c r="A48" s="84">
        <v>29</v>
      </c>
      <c r="B48" s="437" t="s">
        <v>220</v>
      </c>
      <c r="C48" s="437"/>
      <c r="D48" s="437"/>
      <c r="E48" s="437"/>
      <c r="F48" s="437"/>
      <c r="G48" s="437"/>
      <c r="H48" s="94">
        <f>SUM(H41:H46)</f>
        <v>0</v>
      </c>
      <c r="I48" s="95"/>
      <c r="J48" s="37"/>
    </row>
    <row r="49" spans="1:10" ht="13.8" thickBot="1" x14ac:dyDescent="0.3">
      <c r="A49" s="87">
        <v>30</v>
      </c>
      <c r="B49" s="533" t="s">
        <v>221</v>
      </c>
      <c r="C49" s="572"/>
      <c r="D49" s="572"/>
      <c r="E49" s="572"/>
      <c r="F49" s="572"/>
      <c r="G49" s="572"/>
      <c r="H49" s="96" t="str">
        <f>IF(H16=0,"",((H48/1000)*B17))</f>
        <v/>
      </c>
      <c r="I49" s="97"/>
      <c r="J49" s="37"/>
    </row>
    <row r="50" spans="1:10" ht="4.5" customHeight="1" thickTop="1" x14ac:dyDescent="0.25">
      <c r="A50" s="288"/>
      <c r="B50" s="37"/>
      <c r="C50" s="37"/>
      <c r="D50" s="37"/>
      <c r="E50" s="37"/>
      <c r="F50" s="37"/>
      <c r="G50" s="37"/>
      <c r="H50" s="37"/>
      <c r="I50" s="71"/>
      <c r="J50" s="37"/>
    </row>
    <row r="51" spans="1:10" x14ac:dyDescent="0.25">
      <c r="A51" s="288"/>
      <c r="B51" s="261" t="s">
        <v>81</v>
      </c>
      <c r="C51" s="257"/>
      <c r="D51" s="257"/>
      <c r="E51" s="257"/>
      <c r="F51" s="257"/>
      <c r="G51" s="257"/>
      <c r="H51" s="262"/>
      <c r="I51" s="71"/>
      <c r="J51" s="37"/>
    </row>
    <row r="52" spans="1:10" x14ac:dyDescent="0.25">
      <c r="A52" s="288">
        <v>31</v>
      </c>
      <c r="B52" s="263"/>
      <c r="C52" s="36"/>
      <c r="D52" s="36"/>
      <c r="E52" s="36"/>
      <c r="F52" s="36"/>
      <c r="G52" s="47" t="s">
        <v>73</v>
      </c>
      <c r="H52" s="264">
        <f>H16-H27-H38-H41-H42-H43-H44-H45-H46</f>
        <v>0</v>
      </c>
      <c r="I52" s="209"/>
      <c r="J52" s="37"/>
    </row>
    <row r="53" spans="1:10" x14ac:dyDescent="0.25">
      <c r="A53" s="288">
        <v>32</v>
      </c>
      <c r="B53" s="263"/>
      <c r="C53" s="36"/>
      <c r="D53" s="36"/>
      <c r="E53" s="36"/>
      <c r="F53" s="36"/>
      <c r="G53" s="304" t="s">
        <v>74</v>
      </c>
      <c r="H53" s="296" t="str">
        <f>IF(H16&gt;0,H52/H16,"")</f>
        <v/>
      </c>
      <c r="I53" s="71"/>
      <c r="J53" s="37"/>
    </row>
    <row r="54" spans="1:10" x14ac:dyDescent="0.25">
      <c r="A54" s="288">
        <v>33</v>
      </c>
      <c r="B54" s="573" t="str">
        <f>IF(H54=0,"(insert billing period dates at top of page)","")</f>
        <v>(insert billing period dates at top of page)</v>
      </c>
      <c r="C54" s="574"/>
      <c r="D54" s="574"/>
      <c r="E54" s="36"/>
      <c r="F54" s="36"/>
      <c r="G54" s="47" t="s">
        <v>75</v>
      </c>
      <c r="H54" s="311">
        <f>_xlfn.DAYS(F7,C7)</f>
        <v>0</v>
      </c>
      <c r="I54" s="569"/>
      <c r="J54" s="526"/>
    </row>
    <row r="55" spans="1:10" x14ac:dyDescent="0.25">
      <c r="A55" s="288">
        <v>34</v>
      </c>
      <c r="B55" s="258"/>
      <c r="C55" s="36"/>
      <c r="D55" s="36"/>
      <c r="E55" s="36"/>
      <c r="F55" s="36"/>
      <c r="G55" s="47" t="s">
        <v>76</v>
      </c>
      <c r="H55" s="264" t="e">
        <f>IF(H54="","",(H52)/H54)</f>
        <v>#DIV/0!</v>
      </c>
      <c r="I55" s="71"/>
      <c r="J55" s="37"/>
    </row>
    <row r="56" spans="1:10" x14ac:dyDescent="0.25">
      <c r="A56" s="288">
        <v>35</v>
      </c>
      <c r="B56" s="258"/>
      <c r="C56" s="36"/>
      <c r="D56" s="36"/>
      <c r="E56" s="36"/>
      <c r="F56" s="36"/>
      <c r="G56" s="47" t="s">
        <v>77</v>
      </c>
      <c r="H56" s="265" t="e">
        <f>IF(H54="","",H55/1440)</f>
        <v>#DIV/0!</v>
      </c>
      <c r="I56" s="71"/>
      <c r="J56" s="37"/>
    </row>
    <row r="57" spans="1:10" x14ac:dyDescent="0.25">
      <c r="A57" s="288">
        <v>36</v>
      </c>
      <c r="B57" s="258"/>
      <c r="C57" s="36"/>
      <c r="D57" s="36"/>
      <c r="E57" s="36"/>
      <c r="F57" s="36"/>
      <c r="G57" s="47" t="s">
        <v>78</v>
      </c>
      <c r="H57" s="295" t="str">
        <f>IF(H52=0,"",(H52/1000)*B17)</f>
        <v/>
      </c>
      <c r="I57" s="71"/>
      <c r="J57" s="37"/>
    </row>
    <row r="58" spans="1:10" ht="13.8" thickBot="1" x14ac:dyDescent="0.3">
      <c r="A58" s="288"/>
      <c r="B58" s="266"/>
      <c r="C58" s="267"/>
      <c r="D58" s="267"/>
      <c r="E58" s="267"/>
      <c r="F58" s="267"/>
      <c r="G58" s="267"/>
      <c r="H58" s="268"/>
      <c r="I58" s="71"/>
      <c r="J58" s="37"/>
    </row>
    <row r="59" spans="1:10" ht="13.8" thickBot="1" x14ac:dyDescent="0.3">
      <c r="A59" s="288">
        <v>37</v>
      </c>
      <c r="B59" s="570" t="s">
        <v>243</v>
      </c>
      <c r="C59" s="571"/>
      <c r="D59" s="571"/>
      <c r="E59" s="571"/>
      <c r="F59" s="571"/>
      <c r="G59" s="571"/>
      <c r="H59" s="571"/>
      <c r="I59" s="270" t="str">
        <f>IF(H16=0,"",(H16-(H27+H38))/H16)</f>
        <v/>
      </c>
      <c r="J59" s="37"/>
    </row>
    <row r="60" spans="1:10" x14ac:dyDescent="0.25">
      <c r="A60" s="37"/>
      <c r="B60" s="37"/>
      <c r="C60" s="37"/>
      <c r="D60" s="37"/>
      <c r="E60" s="37"/>
      <c r="F60" s="37"/>
      <c r="G60" s="98"/>
      <c r="H60" s="37"/>
      <c r="I60" s="71"/>
      <c r="J60" s="37"/>
    </row>
    <row r="61" spans="1:10" x14ac:dyDescent="0.25">
      <c r="A61" s="37"/>
      <c r="B61" s="37"/>
      <c r="C61" s="37"/>
      <c r="D61" s="37"/>
      <c r="E61" s="37"/>
      <c r="F61" s="37"/>
      <c r="G61" s="37"/>
      <c r="H61" s="37"/>
      <c r="I61" s="71"/>
      <c r="J61" s="37"/>
    </row>
    <row r="62" spans="1:10" x14ac:dyDescent="0.25">
      <c r="A62" s="156"/>
      <c r="B62" s="156"/>
      <c r="C62" s="156"/>
      <c r="D62" s="156"/>
      <c r="E62" s="156"/>
      <c r="F62" s="156"/>
      <c r="G62" s="156"/>
      <c r="H62" s="156"/>
      <c r="I62" s="157"/>
      <c r="J62" s="156"/>
    </row>
    <row r="63" spans="1:10" x14ac:dyDescent="0.25">
      <c r="A63" s="156"/>
      <c r="B63" s="156"/>
      <c r="C63" s="156"/>
      <c r="D63" s="156"/>
      <c r="E63" s="156"/>
      <c r="F63" s="156"/>
      <c r="G63" s="156"/>
      <c r="H63" s="156"/>
      <c r="I63" s="276"/>
      <c r="J63" s="156"/>
    </row>
    <row r="64" spans="1:10" x14ac:dyDescent="0.25">
      <c r="A64" s="277"/>
      <c r="B64" s="277"/>
      <c r="C64" s="277"/>
      <c r="D64" s="277"/>
      <c r="E64" s="277"/>
      <c r="F64" s="277"/>
      <c r="G64" s="277"/>
      <c r="H64" s="277"/>
      <c r="I64" s="278"/>
      <c r="J64" s="156"/>
    </row>
    <row r="65" spans="1:10" x14ac:dyDescent="0.25">
      <c r="A65" s="100"/>
      <c r="B65" s="100"/>
      <c r="C65" s="100"/>
      <c r="D65" s="100"/>
      <c r="E65" s="100"/>
      <c r="F65" s="100"/>
      <c r="G65" s="100"/>
      <c r="H65" s="100"/>
      <c r="I65" s="100"/>
      <c r="J65" s="20"/>
    </row>
    <row r="66" spans="1:10" x14ac:dyDescent="0.25">
      <c r="A66" s="21"/>
      <c r="B66" s="21"/>
      <c r="C66" s="21"/>
      <c r="D66" s="21"/>
      <c r="E66" s="21"/>
      <c r="F66" s="21"/>
      <c r="G66" s="21"/>
      <c r="H66" s="21"/>
      <c r="I66" s="99"/>
    </row>
    <row r="67" spans="1:10" x14ac:dyDescent="0.25">
      <c r="A67" s="33"/>
      <c r="B67" s="33"/>
      <c r="C67" s="33"/>
      <c r="D67" s="33"/>
      <c r="E67" s="33"/>
      <c r="F67" s="33"/>
      <c r="G67" s="33"/>
      <c r="H67" s="33"/>
      <c r="I67" s="101"/>
    </row>
    <row r="68" spans="1:10" x14ac:dyDescent="0.25">
      <c r="A68" s="33"/>
      <c r="B68" s="33"/>
      <c r="C68" s="33"/>
      <c r="D68" s="33"/>
      <c r="E68" s="33"/>
      <c r="F68" s="33"/>
      <c r="G68" s="33"/>
      <c r="H68" s="33"/>
      <c r="I68" s="101"/>
    </row>
    <row r="69" spans="1:10" x14ac:dyDescent="0.25">
      <c r="A69" s="33"/>
      <c r="B69" s="33"/>
      <c r="C69" s="33"/>
      <c r="D69" s="33"/>
      <c r="E69" s="33"/>
      <c r="F69" s="33"/>
      <c r="G69" s="33"/>
      <c r="H69" s="33"/>
      <c r="I69" s="101"/>
    </row>
    <row r="70" spans="1:10" x14ac:dyDescent="0.25">
      <c r="A70" s="33"/>
      <c r="B70" s="33"/>
      <c r="C70" s="33"/>
      <c r="D70" s="33"/>
      <c r="E70" s="33"/>
      <c r="F70" s="33"/>
      <c r="G70" s="33"/>
      <c r="H70" s="33"/>
      <c r="I70" s="101"/>
    </row>
  </sheetData>
  <sheetProtection algorithmName="SHA-512" hashValue="PtIdMaXp2O3Q/TiMNfbz+CNzIvb0g2gooTfptMJM27rjKMSBZsH6MVaMYAUkcQpuxkfgk6Ky5pgNvI2do20EIg==" saltValue="04XoGbpTVeJa9f33/0sKow==" spinCount="100000" sheet="1" selectLockedCells="1"/>
  <mergeCells count="47">
    <mergeCell ref="I54:J54"/>
    <mergeCell ref="B59:H59"/>
    <mergeCell ref="B49:G49"/>
    <mergeCell ref="B54:D54"/>
    <mergeCell ref="C23:G23"/>
    <mergeCell ref="D24:G24"/>
    <mergeCell ref="D35:G35"/>
    <mergeCell ref="D33:G33"/>
    <mergeCell ref="D34:G34"/>
    <mergeCell ref="B39:H39"/>
    <mergeCell ref="B40:I40"/>
    <mergeCell ref="A47:G47"/>
    <mergeCell ref="B48:G48"/>
    <mergeCell ref="B42:C42"/>
    <mergeCell ref="C46:G46"/>
    <mergeCell ref="E45:G45"/>
    <mergeCell ref="D42:G42"/>
    <mergeCell ref="B45:D45"/>
    <mergeCell ref="B43:C43"/>
    <mergeCell ref="D43:G43"/>
    <mergeCell ref="A7:B7"/>
    <mergeCell ref="C7:D7"/>
    <mergeCell ref="F7:G7"/>
    <mergeCell ref="F9:G9"/>
    <mergeCell ref="C6:D6"/>
    <mergeCell ref="F17:G17"/>
    <mergeCell ref="F10:G10"/>
    <mergeCell ref="F14:G14"/>
    <mergeCell ref="F15:G15"/>
    <mergeCell ref="B16:G16"/>
    <mergeCell ref="B13:G13"/>
    <mergeCell ref="A1:I1"/>
    <mergeCell ref="B44:G44"/>
    <mergeCell ref="B41:G41"/>
    <mergeCell ref="D26:G26"/>
    <mergeCell ref="B27:G27"/>
    <mergeCell ref="B28:G28"/>
    <mergeCell ref="B30:I30"/>
    <mergeCell ref="B18:I18"/>
    <mergeCell ref="D25:G25"/>
    <mergeCell ref="D36:G36"/>
    <mergeCell ref="B38:G38"/>
    <mergeCell ref="D37:G37"/>
    <mergeCell ref="A2:I2"/>
    <mergeCell ref="C5:D5"/>
    <mergeCell ref="C4:F4"/>
    <mergeCell ref="D17:E17"/>
  </mergeCells>
  <phoneticPr fontId="2" type="noConversion"/>
  <conditionalFormatting sqref="H25">
    <cfRule type="expression" dxfId="4" priority="1" stopIfTrue="1">
      <formula>"IF(D20="""""</formula>
    </cfRule>
  </conditionalFormatting>
  <conditionalFormatting sqref="I59">
    <cfRule type="cellIs" dxfId="3" priority="2" stopIfTrue="1" operator="greaterThan">
      <formula>0.15</formula>
    </cfRule>
  </conditionalFormatting>
  <pageMargins left="0.35433070866141703" right="0.35433070866141703" top="0.39370078740157499" bottom="0.39370078740157499" header="0" footer="0"/>
  <pageSetup orientation="portrait" r:id="rId1"/>
  <headerFooter alignWithMargins="0"/>
  <ignoredErrors>
    <ignoredError sqref="H5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60"/>
  <sheetViews>
    <sheetView zoomScaleNormal="100" workbookViewId="0">
      <selection activeCell="H44" sqref="H44"/>
    </sheetView>
  </sheetViews>
  <sheetFormatPr defaultRowHeight="13.2" x14ac:dyDescent="0.25"/>
  <cols>
    <col min="8" max="8" width="15" customWidth="1"/>
    <col min="9" max="9" width="9.109375" style="102"/>
  </cols>
  <sheetData>
    <row r="1" spans="1:10" ht="21" x14ac:dyDescent="0.4">
      <c r="A1" s="575" t="s">
        <v>197</v>
      </c>
      <c r="B1" s="575"/>
      <c r="C1" s="575"/>
      <c r="D1" s="575"/>
      <c r="E1" s="575"/>
      <c r="F1" s="575"/>
      <c r="G1" s="575"/>
      <c r="H1" s="575"/>
      <c r="I1" s="575"/>
    </row>
    <row r="2" spans="1:10" ht="17.399999999999999" x14ac:dyDescent="0.3">
      <c r="A2" s="540" t="s">
        <v>196</v>
      </c>
      <c r="B2" s="540"/>
      <c r="C2" s="540"/>
      <c r="D2" s="540"/>
      <c r="E2" s="540"/>
      <c r="F2" s="540"/>
      <c r="G2" s="540"/>
      <c r="H2" s="540"/>
      <c r="I2" s="540"/>
      <c r="J2" s="20"/>
    </row>
    <row r="3" spans="1:10" x14ac:dyDescent="0.25">
      <c r="A3" s="37"/>
      <c r="B3" s="37"/>
      <c r="C3" s="37"/>
      <c r="D3" s="70"/>
      <c r="E3" s="37"/>
      <c r="F3" s="37"/>
      <c r="G3" s="37"/>
      <c r="H3" s="106"/>
      <c r="I3" s="154"/>
      <c r="J3" s="20"/>
    </row>
    <row r="4" spans="1:10" x14ac:dyDescent="0.25">
      <c r="A4" s="107" t="s">
        <v>45</v>
      </c>
      <c r="B4" s="37"/>
      <c r="C4" s="542">
        <f>'System Data'!C5</f>
        <v>0</v>
      </c>
      <c r="D4" s="543"/>
      <c r="E4" s="543"/>
      <c r="F4" s="544"/>
      <c r="G4" s="48" t="s">
        <v>82</v>
      </c>
      <c r="H4" s="158">
        <f>'System Data'!J5</f>
        <v>0</v>
      </c>
      <c r="I4" s="272"/>
      <c r="J4" s="19"/>
    </row>
    <row r="5" spans="1:10" x14ac:dyDescent="0.25">
      <c r="A5" s="37"/>
      <c r="B5" s="37"/>
      <c r="C5" s="541"/>
      <c r="D5" s="541"/>
      <c r="E5" s="37"/>
      <c r="F5" s="37"/>
      <c r="G5" s="37"/>
      <c r="H5" s="105"/>
      <c r="I5" s="71"/>
      <c r="J5" s="20"/>
    </row>
    <row r="6" spans="1:10" x14ac:dyDescent="0.25">
      <c r="A6" s="107" t="s">
        <v>46</v>
      </c>
      <c r="B6" s="37"/>
      <c r="C6" s="559">
        <f>'System Data'!B3</f>
        <v>0</v>
      </c>
      <c r="D6" s="560"/>
      <c r="E6" s="37"/>
      <c r="F6" s="37"/>
      <c r="G6" s="108" t="s">
        <v>47</v>
      </c>
      <c r="H6" s="148">
        <f>'System Data'!E3</f>
        <v>0</v>
      </c>
      <c r="I6" s="71"/>
      <c r="J6" s="20"/>
    </row>
    <row r="7" spans="1:10" x14ac:dyDescent="0.25">
      <c r="A7" s="195"/>
      <c r="B7" s="195"/>
      <c r="C7" s="195"/>
      <c r="D7" s="195"/>
      <c r="E7" s="195"/>
      <c r="F7" s="195"/>
      <c r="G7" s="195"/>
      <c r="H7" s="280"/>
      <c r="I7" s="71"/>
      <c r="J7" s="20"/>
    </row>
    <row r="8" spans="1:10" x14ac:dyDescent="0.25">
      <c r="A8" s="281" t="s">
        <v>189</v>
      </c>
      <c r="B8" s="281"/>
      <c r="C8" s="196"/>
      <c r="D8" s="281" t="s">
        <v>190</v>
      </c>
      <c r="E8" s="196"/>
      <c r="F8" s="196"/>
      <c r="G8" s="579" t="s">
        <v>191</v>
      </c>
      <c r="H8" s="580"/>
      <c r="I8" s="120"/>
      <c r="J8" s="33"/>
    </row>
    <row r="9" spans="1:10" x14ac:dyDescent="0.25">
      <c r="A9" s="273">
        <v>1</v>
      </c>
      <c r="B9" s="578" t="s">
        <v>249</v>
      </c>
      <c r="C9" s="578"/>
      <c r="D9" s="578"/>
      <c r="E9" s="578"/>
      <c r="F9" s="578"/>
      <c r="G9" s="578"/>
      <c r="H9" s="578"/>
      <c r="I9" s="272"/>
      <c r="J9" s="33"/>
    </row>
    <row r="10" spans="1:10" x14ac:dyDescent="0.25">
      <c r="A10" s="273">
        <v>2</v>
      </c>
      <c r="B10" s="256" t="s">
        <v>52</v>
      </c>
      <c r="C10" s="257"/>
      <c r="D10" s="257"/>
      <c r="E10" s="257"/>
      <c r="F10" s="577"/>
      <c r="G10" s="577"/>
      <c r="H10" s="282">
        <f>'Management Monthly Report'!H14/1000</f>
        <v>0</v>
      </c>
      <c r="I10" s="76"/>
      <c r="J10" s="33"/>
    </row>
    <row r="11" spans="1:10" x14ac:dyDescent="0.25">
      <c r="A11" s="273">
        <v>3</v>
      </c>
      <c r="B11" s="258" t="s">
        <v>53</v>
      </c>
      <c r="C11" s="36"/>
      <c r="D11" s="36"/>
      <c r="E11" s="36"/>
      <c r="F11" s="551"/>
      <c r="G11" s="551"/>
      <c r="H11" s="283">
        <f>'Management Monthly Report'!H15/1000</f>
        <v>0</v>
      </c>
      <c r="I11" s="76"/>
      <c r="J11" s="33"/>
    </row>
    <row r="12" spans="1:10" x14ac:dyDescent="0.25">
      <c r="A12" s="273">
        <v>4</v>
      </c>
      <c r="B12" s="581" t="s">
        <v>54</v>
      </c>
      <c r="C12" s="582"/>
      <c r="D12" s="582"/>
      <c r="E12" s="582"/>
      <c r="F12" s="582"/>
      <c r="G12" s="582"/>
      <c r="H12" s="284">
        <f>H10+H11</f>
        <v>0</v>
      </c>
      <c r="I12" s="76"/>
      <c r="J12" s="33"/>
    </row>
    <row r="13" spans="1:10" x14ac:dyDescent="0.25">
      <c r="A13" s="273">
        <v>5</v>
      </c>
      <c r="B13" s="121"/>
      <c r="C13" s="36"/>
      <c r="D13" s="583"/>
      <c r="E13" s="583"/>
      <c r="F13" s="551"/>
      <c r="G13" s="551"/>
      <c r="H13" s="36"/>
      <c r="I13" s="76"/>
      <c r="J13" s="33"/>
    </row>
    <row r="14" spans="1:10" x14ac:dyDescent="0.25">
      <c r="A14" s="273">
        <v>6</v>
      </c>
      <c r="B14" s="578" t="s">
        <v>194</v>
      </c>
      <c r="C14" s="578"/>
      <c r="D14" s="578"/>
      <c r="E14" s="578"/>
      <c r="F14" s="578"/>
      <c r="G14" s="578"/>
      <c r="H14" s="578"/>
      <c r="I14" s="272"/>
      <c r="J14" s="33"/>
    </row>
    <row r="15" spans="1:10" x14ac:dyDescent="0.25">
      <c r="A15" s="273">
        <v>7</v>
      </c>
      <c r="B15" s="256" t="s">
        <v>57</v>
      </c>
      <c r="C15" s="257"/>
      <c r="D15" s="257"/>
      <c r="E15" s="257"/>
      <c r="F15" s="257"/>
      <c r="G15" s="257"/>
      <c r="H15" s="282">
        <f>'Management Monthly Report'!H19/1000</f>
        <v>0</v>
      </c>
      <c r="I15" s="76"/>
      <c r="J15" s="33"/>
    </row>
    <row r="16" spans="1:10" x14ac:dyDescent="0.25">
      <c r="A16" s="273">
        <v>8</v>
      </c>
      <c r="B16" s="258" t="s">
        <v>58</v>
      </c>
      <c r="C16" s="36"/>
      <c r="D16" s="36"/>
      <c r="E16" s="36"/>
      <c r="F16" s="36"/>
      <c r="G16" s="36"/>
      <c r="H16" s="283">
        <f>'Management Monthly Report'!H20/1000</f>
        <v>0</v>
      </c>
      <c r="I16" s="76"/>
      <c r="J16" s="33"/>
    </row>
    <row r="17" spans="1:11" x14ac:dyDescent="0.25">
      <c r="A17" s="273">
        <v>9</v>
      </c>
      <c r="B17" s="258" t="s">
        <v>59</v>
      </c>
      <c r="C17" s="36"/>
      <c r="D17" s="36"/>
      <c r="E17" s="36"/>
      <c r="F17" s="36"/>
      <c r="G17" s="36"/>
      <c r="H17" s="283">
        <f>'Management Monthly Report'!H21/1000</f>
        <v>0</v>
      </c>
      <c r="I17" s="76"/>
      <c r="J17" s="33"/>
    </row>
    <row r="18" spans="1:11" x14ac:dyDescent="0.25">
      <c r="A18" s="273">
        <v>10</v>
      </c>
      <c r="B18" s="258" t="s">
        <v>60</v>
      </c>
      <c r="C18" s="36"/>
      <c r="D18" s="36"/>
      <c r="E18" s="36"/>
      <c r="F18" s="36"/>
      <c r="G18" s="36"/>
      <c r="H18" s="283">
        <f>'Management Monthly Report'!H22/1000</f>
        <v>0</v>
      </c>
      <c r="I18" s="76"/>
      <c r="J18" s="33"/>
    </row>
    <row r="19" spans="1:11" x14ac:dyDescent="0.25">
      <c r="A19" s="273">
        <v>11</v>
      </c>
      <c r="B19" s="258" t="s">
        <v>61</v>
      </c>
      <c r="C19" s="36"/>
      <c r="D19" s="36"/>
      <c r="E19" s="36"/>
      <c r="F19" s="36"/>
      <c r="G19" s="36"/>
      <c r="H19" s="283">
        <f>'Management Monthly Report'!H23/1000</f>
        <v>0</v>
      </c>
      <c r="I19" s="76"/>
      <c r="J19" s="33"/>
    </row>
    <row r="20" spans="1:11" x14ac:dyDescent="0.25">
      <c r="A20" s="273">
        <v>12</v>
      </c>
      <c r="B20" s="260" t="s">
        <v>192</v>
      </c>
      <c r="C20" s="36"/>
      <c r="D20" s="36"/>
      <c r="E20" s="36"/>
      <c r="F20" s="36"/>
      <c r="G20" s="36"/>
      <c r="H20" s="283">
        <f>'Management Monthly Report'!H24/1000</f>
        <v>0</v>
      </c>
      <c r="I20" s="76"/>
      <c r="J20" s="33"/>
    </row>
    <row r="21" spans="1:11" x14ac:dyDescent="0.25">
      <c r="A21" s="273">
        <v>13</v>
      </c>
      <c r="B21" s="258" t="s">
        <v>62</v>
      </c>
      <c r="C21" s="36"/>
      <c r="D21" s="584">
        <f>'Management Monthly Report'!D25</f>
        <v>0</v>
      </c>
      <c r="E21" s="584"/>
      <c r="F21" s="584"/>
      <c r="G21" s="584"/>
      <c r="H21" s="283">
        <f>'Management Monthly Report'!H25/1000</f>
        <v>0</v>
      </c>
      <c r="I21" s="271"/>
      <c r="J21" s="33"/>
    </row>
    <row r="22" spans="1:11" x14ac:dyDescent="0.25">
      <c r="A22" s="273">
        <v>14</v>
      </c>
      <c r="B22" s="581" t="s">
        <v>193</v>
      </c>
      <c r="C22" s="582"/>
      <c r="D22" s="582"/>
      <c r="E22" s="582"/>
      <c r="F22" s="582"/>
      <c r="G22" s="582"/>
      <c r="H22" s="284">
        <f>SUM(H15:H21)</f>
        <v>0</v>
      </c>
      <c r="I22" s="125"/>
      <c r="J22" s="33"/>
    </row>
    <row r="23" spans="1:11" x14ac:dyDescent="0.25">
      <c r="A23" s="273">
        <v>15</v>
      </c>
      <c r="B23" s="437"/>
      <c r="C23" s="590"/>
      <c r="D23" s="590"/>
      <c r="E23" s="590"/>
      <c r="F23" s="590"/>
      <c r="G23" s="590"/>
      <c r="H23" s="86"/>
      <c r="I23" s="122"/>
      <c r="J23" s="33"/>
    </row>
    <row r="24" spans="1:11" x14ac:dyDescent="0.25">
      <c r="A24" s="273">
        <v>16</v>
      </c>
      <c r="B24" s="578" t="s">
        <v>195</v>
      </c>
      <c r="C24" s="578"/>
      <c r="D24" s="578"/>
      <c r="E24" s="578"/>
      <c r="F24" s="578"/>
      <c r="G24" s="578"/>
      <c r="H24" s="578"/>
      <c r="I24" s="272"/>
      <c r="J24" s="33"/>
    </row>
    <row r="25" spans="1:11" x14ac:dyDescent="0.25">
      <c r="A25" s="273">
        <v>17</v>
      </c>
      <c r="B25" s="256" t="s">
        <v>94</v>
      </c>
      <c r="C25" s="257"/>
      <c r="D25" s="257"/>
      <c r="E25" s="257"/>
      <c r="F25" s="257"/>
      <c r="G25" s="257"/>
      <c r="H25" s="282">
        <f>'Management Monthly Report'!H31/1000</f>
        <v>0</v>
      </c>
      <c r="I25" s="90"/>
      <c r="J25" s="33"/>
    </row>
    <row r="26" spans="1:11" x14ac:dyDescent="0.25">
      <c r="A26" s="273">
        <v>18</v>
      </c>
      <c r="B26" s="260" t="s">
        <v>209</v>
      </c>
      <c r="C26" s="36"/>
      <c r="D26" s="36"/>
      <c r="E26" s="36"/>
      <c r="F26" s="36"/>
      <c r="G26" s="36"/>
      <c r="H26" s="283">
        <f>'Management Monthly Report'!H32/1000</f>
        <v>0</v>
      </c>
      <c r="I26" s="90"/>
      <c r="J26" s="33"/>
      <c r="K26" s="20"/>
    </row>
    <row r="27" spans="1:11" x14ac:dyDescent="0.25">
      <c r="A27" s="273">
        <v>19</v>
      </c>
      <c r="B27" s="258" t="s">
        <v>68</v>
      </c>
      <c r="C27" s="36"/>
      <c r="D27" s="36"/>
      <c r="E27" s="36"/>
      <c r="F27" s="36"/>
      <c r="G27" s="36"/>
      <c r="H27" s="283">
        <f>('Management Monthly Report'!H33+'Management Monthly Report'!H34)/1000</f>
        <v>0</v>
      </c>
      <c r="I27" s="90"/>
      <c r="J27" s="33"/>
    </row>
    <row r="28" spans="1:11" x14ac:dyDescent="0.25">
      <c r="A28" s="273">
        <v>20</v>
      </c>
      <c r="B28" s="260" t="s">
        <v>199</v>
      </c>
      <c r="C28" s="36"/>
      <c r="D28" s="36"/>
      <c r="E28" s="36"/>
      <c r="F28" s="36"/>
      <c r="G28" s="36"/>
      <c r="H28" s="283">
        <f>'Management Monthly Report'!H35/1000</f>
        <v>0</v>
      </c>
      <c r="I28" s="90"/>
      <c r="J28" s="33"/>
    </row>
    <row r="29" spans="1:11" x14ac:dyDescent="0.25">
      <c r="A29" s="273">
        <v>21</v>
      </c>
      <c r="B29" s="258" t="s">
        <v>69</v>
      </c>
      <c r="C29" s="36"/>
      <c r="D29" s="584">
        <f>'Management Monthly Report'!D36:G36</f>
        <v>0</v>
      </c>
      <c r="E29" s="591"/>
      <c r="F29" s="591"/>
      <c r="G29" s="591"/>
      <c r="H29" s="283">
        <f>'Management Monthly Report'!H36/1000</f>
        <v>0</v>
      </c>
      <c r="I29" s="90"/>
      <c r="J29" s="33"/>
    </row>
    <row r="30" spans="1:11" x14ac:dyDescent="0.25">
      <c r="A30" s="273">
        <v>22</v>
      </c>
      <c r="B30" s="581" t="s">
        <v>198</v>
      </c>
      <c r="C30" s="582"/>
      <c r="D30" s="582"/>
      <c r="E30" s="582"/>
      <c r="F30" s="582"/>
      <c r="G30" s="582"/>
      <c r="H30" s="285">
        <f>SUM(H25:H29)</f>
        <v>0</v>
      </c>
      <c r="I30" s="125"/>
      <c r="J30" s="33"/>
    </row>
    <row r="31" spans="1:11" x14ac:dyDescent="0.25">
      <c r="A31" s="273">
        <v>23</v>
      </c>
      <c r="B31" s="437"/>
      <c r="C31" s="588"/>
      <c r="D31" s="588"/>
      <c r="E31" s="588"/>
      <c r="F31" s="588"/>
      <c r="G31" s="588"/>
      <c r="H31" s="589"/>
      <c r="I31" s="117"/>
      <c r="J31" s="33"/>
    </row>
    <row r="32" spans="1:11" x14ac:dyDescent="0.25">
      <c r="A32" s="273">
        <v>24</v>
      </c>
      <c r="B32" s="578" t="s">
        <v>204</v>
      </c>
      <c r="C32" s="578"/>
      <c r="D32" s="578"/>
      <c r="E32" s="578"/>
      <c r="F32" s="578"/>
      <c r="G32" s="578"/>
      <c r="H32" s="578"/>
      <c r="I32" s="272"/>
      <c r="J32" s="33"/>
    </row>
    <row r="33" spans="1:10" x14ac:dyDescent="0.25">
      <c r="A33" s="273">
        <v>25</v>
      </c>
      <c r="B33" s="256" t="s">
        <v>71</v>
      </c>
      <c r="C33" s="257"/>
      <c r="D33" s="257"/>
      <c r="E33" s="257"/>
      <c r="F33" s="257"/>
      <c r="G33" s="257"/>
      <c r="H33" s="282">
        <f>'Management Monthly Report'!H41/1000</f>
        <v>0</v>
      </c>
      <c r="I33" s="90"/>
      <c r="J33" s="33"/>
    </row>
    <row r="34" spans="1:10" x14ac:dyDescent="0.25">
      <c r="A34" s="273">
        <v>26</v>
      </c>
      <c r="B34" s="258" t="s">
        <v>95</v>
      </c>
      <c r="C34" s="36"/>
      <c r="D34" s="36"/>
      <c r="E34" s="36"/>
      <c r="F34" s="36"/>
      <c r="G34" s="36"/>
      <c r="H34" s="283">
        <f>('Management Monthly Report'!H42+'Management Monthly Report'!H43)/1000</f>
        <v>0</v>
      </c>
      <c r="I34" s="90"/>
      <c r="J34" s="33"/>
    </row>
    <row r="35" spans="1:10" x14ac:dyDescent="0.25">
      <c r="A35" s="273">
        <v>27</v>
      </c>
      <c r="B35" s="258" t="s">
        <v>96</v>
      </c>
      <c r="C35" s="36"/>
      <c r="D35" s="36"/>
      <c r="E35" s="36"/>
      <c r="F35" s="36"/>
      <c r="G35" s="36"/>
      <c r="H35" s="283">
        <f>'Management Monthly Report'!H44/1000</f>
        <v>0</v>
      </c>
      <c r="I35" s="90"/>
      <c r="J35" s="33"/>
    </row>
    <row r="36" spans="1:10" x14ac:dyDescent="0.25">
      <c r="A36" s="273">
        <v>28</v>
      </c>
      <c r="B36" s="260" t="s">
        <v>202</v>
      </c>
      <c r="C36" s="36"/>
      <c r="D36" s="36"/>
      <c r="E36" s="36"/>
      <c r="F36" s="36"/>
      <c r="G36" s="36"/>
      <c r="H36" s="283">
        <f>'Management Monthly Report'!H45/1000</f>
        <v>0</v>
      </c>
      <c r="I36" s="90"/>
      <c r="J36" s="33"/>
    </row>
    <row r="37" spans="1:10" x14ac:dyDescent="0.25">
      <c r="A37" s="273">
        <v>29</v>
      </c>
      <c r="B37" s="260" t="s">
        <v>203</v>
      </c>
      <c r="C37" s="36"/>
      <c r="D37" s="36"/>
      <c r="E37" s="36"/>
      <c r="F37" s="36"/>
      <c r="G37" s="36"/>
      <c r="H37" s="283">
        <f>'Management Monthly Report'!H46/1000</f>
        <v>0</v>
      </c>
      <c r="I37" s="90"/>
      <c r="J37" s="33"/>
    </row>
    <row r="38" spans="1:10" x14ac:dyDescent="0.25">
      <c r="A38" s="273">
        <v>30</v>
      </c>
      <c r="B38" s="260" t="s">
        <v>250</v>
      </c>
      <c r="C38" s="77"/>
      <c r="D38" s="594" t="s">
        <v>72</v>
      </c>
      <c r="E38" s="595"/>
      <c r="F38" s="595"/>
      <c r="G38" s="595"/>
      <c r="H38" s="283">
        <f>'Management Monthly Report'!H52/1000</f>
        <v>0</v>
      </c>
      <c r="I38" s="274"/>
      <c r="J38" s="33"/>
    </row>
    <row r="39" spans="1:10" x14ac:dyDescent="0.25">
      <c r="A39" s="273">
        <v>31</v>
      </c>
      <c r="B39" s="581" t="s">
        <v>207</v>
      </c>
      <c r="C39" s="582"/>
      <c r="D39" s="582"/>
      <c r="E39" s="582"/>
      <c r="F39" s="582"/>
      <c r="G39" s="582"/>
      <c r="H39" s="284">
        <f>SUM(H33:H38)</f>
        <v>0</v>
      </c>
      <c r="I39" s="269"/>
      <c r="J39" s="33"/>
    </row>
    <row r="40" spans="1:10" x14ac:dyDescent="0.25">
      <c r="A40" s="273">
        <v>32</v>
      </c>
      <c r="B40" s="585" t="str">
        <f>IF(H38&lt;0,"ERROR - Unknown Loss cannot be a negative value.","")</f>
        <v/>
      </c>
      <c r="C40" s="586"/>
      <c r="D40" s="586"/>
      <c r="E40" s="586"/>
      <c r="F40" s="586"/>
      <c r="G40" s="586"/>
      <c r="H40" s="123"/>
      <c r="I40" s="90"/>
      <c r="J40" s="33"/>
    </row>
    <row r="41" spans="1:10" x14ac:dyDescent="0.25">
      <c r="A41" s="273">
        <v>33</v>
      </c>
      <c r="B41" s="259" t="s">
        <v>206</v>
      </c>
      <c r="C41" s="36"/>
      <c r="D41" s="36"/>
      <c r="E41" s="36"/>
      <c r="F41" s="36"/>
      <c r="G41" s="576"/>
      <c r="H41" s="438"/>
      <c r="I41" s="76"/>
      <c r="J41" s="33"/>
    </row>
    <row r="42" spans="1:10" x14ac:dyDescent="0.25">
      <c r="A42" s="273">
        <v>34</v>
      </c>
      <c r="B42" s="73"/>
      <c r="C42" s="36"/>
      <c r="D42" s="36"/>
      <c r="E42" s="36"/>
      <c r="F42" s="36"/>
      <c r="G42" s="36"/>
      <c r="H42" s="36"/>
      <c r="I42" s="76"/>
      <c r="J42" s="33"/>
    </row>
    <row r="43" spans="1:10" x14ac:dyDescent="0.25">
      <c r="A43" s="273">
        <v>35</v>
      </c>
      <c r="B43" s="592" t="s">
        <v>248</v>
      </c>
      <c r="C43" s="589"/>
      <c r="D43" s="589"/>
      <c r="E43" s="589"/>
      <c r="F43" s="589"/>
      <c r="G43" s="589"/>
      <c r="H43" s="593"/>
      <c r="I43" s="76"/>
      <c r="J43" s="33"/>
    </row>
    <row r="44" spans="1:10" x14ac:dyDescent="0.25">
      <c r="A44" s="273">
        <v>36</v>
      </c>
      <c r="B44" s="305" t="s">
        <v>205</v>
      </c>
      <c r="C44" s="306"/>
      <c r="D44" s="306"/>
      <c r="E44" s="306"/>
      <c r="F44" s="306"/>
      <c r="G44" s="307"/>
      <c r="H44" s="308" t="e">
        <f>H39/H12</f>
        <v>#DIV/0!</v>
      </c>
      <c r="I44" s="76"/>
      <c r="J44" s="33"/>
    </row>
    <row r="45" spans="1:10" x14ac:dyDescent="0.25">
      <c r="A45" s="84"/>
      <c r="B45" s="587"/>
      <c r="C45" s="574"/>
      <c r="D45" s="574"/>
      <c r="E45" s="36"/>
      <c r="F45" s="36"/>
      <c r="G45" s="47"/>
      <c r="H45" s="36"/>
      <c r="I45" s="118"/>
      <c r="J45" s="33"/>
    </row>
    <row r="46" spans="1:10" x14ac:dyDescent="0.25">
      <c r="A46" s="84"/>
      <c r="B46" s="36"/>
      <c r="C46" s="36"/>
      <c r="D46" s="36"/>
      <c r="E46" s="36"/>
      <c r="F46" s="36"/>
      <c r="G46" s="47"/>
      <c r="H46" s="86"/>
      <c r="I46" s="76"/>
      <c r="J46" s="33"/>
    </row>
    <row r="47" spans="1:10" x14ac:dyDescent="0.25">
      <c r="A47" s="84"/>
      <c r="B47" s="36"/>
      <c r="C47" s="36"/>
      <c r="D47" s="36"/>
      <c r="E47" s="36"/>
      <c r="F47" s="36"/>
      <c r="G47" s="47"/>
      <c r="H47" s="119"/>
      <c r="I47" s="76"/>
      <c r="J47" s="33"/>
    </row>
    <row r="48" spans="1:10" x14ac:dyDescent="0.25">
      <c r="A48" s="84"/>
      <c r="B48" s="36"/>
      <c r="C48" s="36"/>
      <c r="D48" s="36"/>
      <c r="E48" s="36"/>
      <c r="F48" s="36"/>
      <c r="G48" s="47"/>
      <c r="H48" s="78"/>
      <c r="I48" s="76"/>
      <c r="J48" s="33"/>
    </row>
    <row r="49" spans="1:11" x14ac:dyDescent="0.25">
      <c r="A49" s="84"/>
      <c r="B49" s="36"/>
      <c r="C49" s="36"/>
      <c r="D49" s="36"/>
      <c r="E49" s="36"/>
      <c r="F49" s="36"/>
      <c r="G49" s="36"/>
      <c r="H49" s="36"/>
      <c r="I49" s="76"/>
      <c r="J49" s="33"/>
    </row>
    <row r="50" spans="1:11" x14ac:dyDescent="0.25">
      <c r="A50" s="37"/>
      <c r="B50" s="37"/>
      <c r="C50" s="37"/>
      <c r="D50" s="37"/>
      <c r="E50" s="37"/>
      <c r="F50" s="37"/>
      <c r="G50" s="98"/>
      <c r="H50" s="37"/>
      <c r="I50" s="71"/>
      <c r="J50" s="20"/>
    </row>
    <row r="51" spans="1:11" x14ac:dyDescent="0.25">
      <c r="A51" s="37"/>
      <c r="B51" s="37"/>
      <c r="C51" s="37"/>
      <c r="D51" s="37"/>
      <c r="E51" s="37"/>
      <c r="F51" s="37"/>
      <c r="G51" s="37"/>
      <c r="H51" s="37"/>
      <c r="I51" s="71"/>
      <c r="J51" s="20"/>
    </row>
    <row r="52" spans="1:11" x14ac:dyDescent="0.25">
      <c r="A52" s="156"/>
      <c r="B52" s="156"/>
      <c r="C52" s="156"/>
      <c r="D52" s="156"/>
      <c r="E52" s="156"/>
      <c r="F52" s="156"/>
      <c r="G52" s="156"/>
      <c r="H52" s="156"/>
      <c r="I52" s="157"/>
      <c r="J52" s="20"/>
    </row>
    <row r="53" spans="1:11" x14ac:dyDescent="0.25">
      <c r="A53" s="156"/>
      <c r="B53" s="156"/>
      <c r="C53" s="156"/>
      <c r="D53" s="156"/>
      <c r="E53" s="156"/>
      <c r="F53" s="156"/>
      <c r="G53" s="156"/>
      <c r="H53" s="156"/>
      <c r="I53" s="157"/>
      <c r="J53" s="20"/>
      <c r="K53" s="20"/>
    </row>
    <row r="54" spans="1:11" x14ac:dyDescent="0.25">
      <c r="A54" s="21"/>
      <c r="B54" s="21"/>
      <c r="C54" s="21"/>
      <c r="D54" s="21"/>
      <c r="E54" s="21"/>
      <c r="F54" s="21"/>
      <c r="G54" s="21"/>
      <c r="H54" s="21"/>
      <c r="I54" s="99"/>
      <c r="J54" s="20"/>
      <c r="K54" s="20"/>
    </row>
    <row r="55" spans="1:11" x14ac:dyDescent="0.25">
      <c r="A55" s="100"/>
      <c r="B55" s="100"/>
      <c r="C55" s="100"/>
      <c r="D55" s="100"/>
      <c r="E55" s="100"/>
      <c r="F55" s="100"/>
      <c r="G55" s="100"/>
      <c r="H55" s="100"/>
      <c r="I55" s="100"/>
      <c r="J55" s="20"/>
      <c r="K55" s="20"/>
    </row>
    <row r="56" spans="1:11" x14ac:dyDescent="0.25">
      <c r="A56" s="21"/>
      <c r="B56" s="21"/>
      <c r="C56" s="21"/>
      <c r="D56" s="21"/>
      <c r="E56" s="21"/>
      <c r="F56" s="21"/>
      <c r="G56" s="21"/>
      <c r="H56" s="21"/>
      <c r="I56" s="99"/>
      <c r="J56" s="20"/>
      <c r="K56" s="20"/>
    </row>
    <row r="57" spans="1:11" x14ac:dyDescent="0.25">
      <c r="A57" s="33"/>
      <c r="B57" s="33"/>
      <c r="C57" s="33"/>
      <c r="D57" s="33"/>
      <c r="E57" s="33"/>
      <c r="F57" s="33"/>
      <c r="G57" s="33"/>
      <c r="H57" s="33"/>
      <c r="I57" s="101"/>
    </row>
    <row r="58" spans="1:11" x14ac:dyDescent="0.25">
      <c r="A58" s="33"/>
      <c r="B58" s="33"/>
      <c r="C58" s="33"/>
      <c r="D58" s="33"/>
      <c r="E58" s="33"/>
      <c r="F58" s="33"/>
      <c r="G58" s="33"/>
      <c r="H58" s="33"/>
      <c r="I58" s="101"/>
    </row>
    <row r="59" spans="1:11" x14ac:dyDescent="0.25">
      <c r="A59" s="33"/>
      <c r="B59" s="33"/>
      <c r="C59" s="33"/>
      <c r="D59" s="33"/>
      <c r="E59" s="33"/>
      <c r="F59" s="33"/>
      <c r="G59" s="33"/>
      <c r="H59" s="33"/>
      <c r="I59" s="101"/>
    </row>
    <row r="60" spans="1:11" x14ac:dyDescent="0.25">
      <c r="A60" s="33"/>
      <c r="B60" s="33"/>
      <c r="C60" s="33"/>
      <c r="D60" s="33"/>
      <c r="E60" s="33"/>
      <c r="F60" s="33"/>
      <c r="G60" s="33"/>
      <c r="H60" s="33"/>
      <c r="I60" s="101"/>
    </row>
  </sheetData>
  <sheetProtection algorithmName="SHA-512" hashValue="Loy1XQlFeylDILca/EK1U0D2n/lpRFhlvmhhII/TqiXfo7E/6q5r1RzYwKuoRozX1bqV7g4LluQoE8MpqXte4A==" saltValue="gxRq4yLVI6A9yTlMrUDqmw==" spinCount="100000" sheet="1" selectLockedCells="1"/>
  <mergeCells count="27">
    <mergeCell ref="B40:G40"/>
    <mergeCell ref="B45:D45"/>
    <mergeCell ref="B22:G22"/>
    <mergeCell ref="B30:G30"/>
    <mergeCell ref="B31:H31"/>
    <mergeCell ref="B32:H32"/>
    <mergeCell ref="B23:G23"/>
    <mergeCell ref="D29:G29"/>
    <mergeCell ref="B24:H24"/>
    <mergeCell ref="B43:H43"/>
    <mergeCell ref="D38:G38"/>
    <mergeCell ref="A1:I1"/>
    <mergeCell ref="G41:H41"/>
    <mergeCell ref="F10:G10"/>
    <mergeCell ref="B9:H9"/>
    <mergeCell ref="A2:I2"/>
    <mergeCell ref="C4:F4"/>
    <mergeCell ref="C5:D5"/>
    <mergeCell ref="C6:D6"/>
    <mergeCell ref="G8:H8"/>
    <mergeCell ref="F11:G11"/>
    <mergeCell ref="B12:G12"/>
    <mergeCell ref="D13:E13"/>
    <mergeCell ref="F13:G13"/>
    <mergeCell ref="D21:G21"/>
    <mergeCell ref="B14:H14"/>
    <mergeCell ref="B39:G39"/>
  </mergeCells>
  <phoneticPr fontId="2" type="noConversion"/>
  <conditionalFormatting sqref="I31">
    <cfRule type="cellIs" dxfId="2" priority="1" stopIfTrue="1" operator="greaterThan">
      <formula>0.15</formula>
    </cfRule>
  </conditionalFormatting>
  <conditionalFormatting sqref="H45">
    <cfRule type="cellIs" dxfId="1" priority="2" stopIfTrue="1" operator="greaterThan">
      <formula>31</formula>
    </cfRule>
  </conditionalFormatting>
  <conditionalFormatting sqref="H21">
    <cfRule type="expression" dxfId="0" priority="3" stopIfTrue="1">
      <formula>"IF(D20="""""</formula>
    </cfRule>
  </conditionalFormatting>
  <pageMargins left="0.75" right="0.75" top="1" bottom="1" header="0" footer="0"/>
  <pageSetup orientation="portrait" r:id="rId1"/>
  <headerFooter alignWithMargins="0"/>
  <ignoredErrors>
    <ignoredError sqref="D29"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54"/>
  <sheetViews>
    <sheetView workbookViewId="0">
      <selection activeCell="A9" sqref="A9:J12"/>
    </sheetView>
  </sheetViews>
  <sheetFormatPr defaultRowHeight="13.2" x14ac:dyDescent="0.25"/>
  <sheetData>
    <row r="1" spans="1:10" ht="20.399999999999999" x14ac:dyDescent="0.35">
      <c r="A1" s="609" t="s">
        <v>133</v>
      </c>
      <c r="B1" s="609"/>
      <c r="C1" s="609"/>
      <c r="D1" s="609"/>
      <c r="E1" s="609"/>
      <c r="F1" s="609"/>
      <c r="G1" s="609"/>
      <c r="H1" s="609"/>
      <c r="I1" s="609"/>
      <c r="J1" s="609"/>
    </row>
    <row r="2" spans="1:10" x14ac:dyDescent="0.25">
      <c r="A2" s="169"/>
      <c r="B2" s="169"/>
      <c r="C2" s="169"/>
      <c r="D2" s="169"/>
      <c r="E2" s="169"/>
      <c r="F2" s="169"/>
      <c r="G2" s="169"/>
      <c r="H2" s="169"/>
      <c r="I2" s="169"/>
      <c r="J2" s="169"/>
    </row>
    <row r="3" spans="1:10" x14ac:dyDescent="0.25">
      <c r="A3" s="605">
        <f>'System Data'!C5</f>
        <v>0</v>
      </c>
      <c r="B3" s="606"/>
      <c r="C3" s="606"/>
      <c r="D3" s="606"/>
      <c r="E3" s="606"/>
      <c r="F3" s="607"/>
      <c r="G3" s="169"/>
      <c r="H3" s="190" t="s">
        <v>82</v>
      </c>
      <c r="I3" s="610">
        <f>'System Data'!J5</f>
        <v>0</v>
      </c>
      <c r="J3" s="611"/>
    </row>
    <row r="4" spans="1:10" x14ac:dyDescent="0.25">
      <c r="A4" s="169"/>
      <c r="B4" s="169"/>
      <c r="C4" s="169"/>
      <c r="D4" s="169"/>
      <c r="E4" s="169"/>
      <c r="F4" s="169"/>
      <c r="G4" s="169"/>
      <c r="H4" s="169"/>
      <c r="I4" s="169"/>
      <c r="J4" s="169"/>
    </row>
    <row r="5" spans="1:10" x14ac:dyDescent="0.25">
      <c r="A5" s="610">
        <f>'System Data'!B3</f>
        <v>0</v>
      </c>
      <c r="B5" s="611"/>
      <c r="C5" s="169"/>
      <c r="D5" s="191">
        <f>'System Data'!E3</f>
        <v>0</v>
      </c>
      <c r="E5" s="169"/>
      <c r="F5" s="169"/>
      <c r="G5" s="169"/>
      <c r="H5" s="169"/>
      <c r="I5" s="169"/>
      <c r="J5" s="169"/>
    </row>
    <row r="6" spans="1:10" x14ac:dyDescent="0.25">
      <c r="A6" s="169"/>
      <c r="B6" s="169"/>
      <c r="C6" s="169"/>
      <c r="D6" s="169"/>
      <c r="E6" s="169"/>
      <c r="F6" s="169"/>
      <c r="G6" s="169"/>
      <c r="H6" s="169"/>
      <c r="I6" s="169"/>
      <c r="J6" s="169"/>
    </row>
    <row r="7" spans="1:10" x14ac:dyDescent="0.25">
      <c r="A7" s="612" t="s">
        <v>134</v>
      </c>
      <c r="B7" s="613"/>
      <c r="C7" s="613"/>
      <c r="D7" s="613"/>
      <c r="E7" s="613"/>
      <c r="F7" s="613"/>
      <c r="G7" s="613"/>
      <c r="H7" s="613"/>
      <c r="I7" s="613"/>
      <c r="J7" s="613"/>
    </row>
    <row r="8" spans="1:10" x14ac:dyDescent="0.25">
      <c r="A8" s="169"/>
      <c r="B8" s="169"/>
      <c r="C8" s="169"/>
      <c r="D8" s="169"/>
      <c r="E8" s="169"/>
      <c r="F8" s="169"/>
      <c r="G8" s="169"/>
      <c r="H8" s="169"/>
      <c r="I8" s="169"/>
      <c r="J8" s="169"/>
    </row>
    <row r="9" spans="1:10" x14ac:dyDescent="0.25">
      <c r="A9" s="608"/>
      <c r="B9" s="597"/>
      <c r="C9" s="597"/>
      <c r="D9" s="597"/>
      <c r="E9" s="597"/>
      <c r="F9" s="597"/>
      <c r="G9" s="597"/>
      <c r="H9" s="597"/>
      <c r="I9" s="597"/>
      <c r="J9" s="598"/>
    </row>
    <row r="10" spans="1:10" x14ac:dyDescent="0.25">
      <c r="A10" s="599"/>
      <c r="B10" s="600"/>
      <c r="C10" s="600"/>
      <c r="D10" s="600"/>
      <c r="E10" s="600"/>
      <c r="F10" s="600"/>
      <c r="G10" s="600"/>
      <c r="H10" s="600"/>
      <c r="I10" s="600"/>
      <c r="J10" s="601"/>
    </row>
    <row r="11" spans="1:10" x14ac:dyDescent="0.25">
      <c r="A11" s="599"/>
      <c r="B11" s="600"/>
      <c r="C11" s="600"/>
      <c r="D11" s="600"/>
      <c r="E11" s="600"/>
      <c r="F11" s="600"/>
      <c r="G11" s="600"/>
      <c r="H11" s="600"/>
      <c r="I11" s="600"/>
      <c r="J11" s="601"/>
    </row>
    <row r="12" spans="1:10" x14ac:dyDescent="0.25">
      <c r="A12" s="602"/>
      <c r="B12" s="603"/>
      <c r="C12" s="603"/>
      <c r="D12" s="603"/>
      <c r="E12" s="603"/>
      <c r="F12" s="603"/>
      <c r="G12" s="603"/>
      <c r="H12" s="603"/>
      <c r="I12" s="603"/>
      <c r="J12" s="604"/>
    </row>
    <row r="13" spans="1:10" x14ac:dyDescent="0.25">
      <c r="A13" s="169"/>
      <c r="B13" s="169"/>
      <c r="C13" s="169"/>
      <c r="D13" s="169"/>
      <c r="E13" s="169"/>
      <c r="F13" s="169"/>
      <c r="G13" s="169"/>
      <c r="H13" s="169"/>
      <c r="I13" s="169"/>
      <c r="J13" s="169"/>
    </row>
    <row r="14" spans="1:10" x14ac:dyDescent="0.25">
      <c r="A14" s="608"/>
      <c r="B14" s="597"/>
      <c r="C14" s="597"/>
      <c r="D14" s="597"/>
      <c r="E14" s="597"/>
      <c r="F14" s="597"/>
      <c r="G14" s="597"/>
      <c r="H14" s="597"/>
      <c r="I14" s="597"/>
      <c r="J14" s="598"/>
    </row>
    <row r="15" spans="1:10" x14ac:dyDescent="0.25">
      <c r="A15" s="599"/>
      <c r="B15" s="600"/>
      <c r="C15" s="600"/>
      <c r="D15" s="600"/>
      <c r="E15" s="600"/>
      <c r="F15" s="600"/>
      <c r="G15" s="600"/>
      <c r="H15" s="600"/>
      <c r="I15" s="600"/>
      <c r="J15" s="601"/>
    </row>
    <row r="16" spans="1:10" x14ac:dyDescent="0.25">
      <c r="A16" s="599"/>
      <c r="B16" s="600"/>
      <c r="C16" s="600"/>
      <c r="D16" s="600"/>
      <c r="E16" s="600"/>
      <c r="F16" s="600"/>
      <c r="G16" s="600"/>
      <c r="H16" s="600"/>
      <c r="I16" s="600"/>
      <c r="J16" s="601"/>
    </row>
    <row r="17" spans="1:10" x14ac:dyDescent="0.25">
      <c r="A17" s="602"/>
      <c r="B17" s="603"/>
      <c r="C17" s="603"/>
      <c r="D17" s="603"/>
      <c r="E17" s="603"/>
      <c r="F17" s="603"/>
      <c r="G17" s="603"/>
      <c r="H17" s="603"/>
      <c r="I17" s="603"/>
      <c r="J17" s="604"/>
    </row>
    <row r="18" spans="1:10" x14ac:dyDescent="0.25">
      <c r="A18" s="169"/>
      <c r="B18" s="169"/>
      <c r="C18" s="169"/>
      <c r="D18" s="169"/>
      <c r="E18" s="169"/>
      <c r="F18" s="169"/>
      <c r="G18" s="169"/>
      <c r="H18" s="169"/>
      <c r="I18" s="169"/>
      <c r="J18" s="169"/>
    </row>
    <row r="19" spans="1:10" x14ac:dyDescent="0.25">
      <c r="A19" s="596"/>
      <c r="B19" s="597"/>
      <c r="C19" s="597"/>
      <c r="D19" s="597"/>
      <c r="E19" s="597"/>
      <c r="F19" s="597"/>
      <c r="G19" s="597"/>
      <c r="H19" s="597"/>
      <c r="I19" s="597"/>
      <c r="J19" s="598"/>
    </row>
    <row r="20" spans="1:10" x14ac:dyDescent="0.25">
      <c r="A20" s="599"/>
      <c r="B20" s="600"/>
      <c r="C20" s="600"/>
      <c r="D20" s="600"/>
      <c r="E20" s="600"/>
      <c r="F20" s="600"/>
      <c r="G20" s="600"/>
      <c r="H20" s="600"/>
      <c r="I20" s="600"/>
      <c r="J20" s="601"/>
    </row>
    <row r="21" spans="1:10" x14ac:dyDescent="0.25">
      <c r="A21" s="599"/>
      <c r="B21" s="600"/>
      <c r="C21" s="600"/>
      <c r="D21" s="600"/>
      <c r="E21" s="600"/>
      <c r="F21" s="600"/>
      <c r="G21" s="600"/>
      <c r="H21" s="600"/>
      <c r="I21" s="600"/>
      <c r="J21" s="601"/>
    </row>
    <row r="22" spans="1:10" x14ac:dyDescent="0.25">
      <c r="A22" s="602"/>
      <c r="B22" s="603"/>
      <c r="C22" s="603"/>
      <c r="D22" s="603"/>
      <c r="E22" s="603"/>
      <c r="F22" s="603"/>
      <c r="G22" s="603"/>
      <c r="H22" s="603"/>
      <c r="I22" s="603"/>
      <c r="J22" s="604"/>
    </row>
    <row r="23" spans="1:10" x14ac:dyDescent="0.25">
      <c r="A23" s="169"/>
      <c r="B23" s="169"/>
      <c r="C23" s="169"/>
      <c r="D23" s="169"/>
      <c r="E23" s="169"/>
      <c r="F23" s="169"/>
      <c r="G23" s="169"/>
      <c r="H23" s="169"/>
      <c r="I23" s="169"/>
      <c r="J23" s="169"/>
    </row>
    <row r="24" spans="1:10" x14ac:dyDescent="0.25">
      <c r="A24" s="596"/>
      <c r="B24" s="597"/>
      <c r="C24" s="597"/>
      <c r="D24" s="597"/>
      <c r="E24" s="597"/>
      <c r="F24" s="597"/>
      <c r="G24" s="597"/>
      <c r="H24" s="597"/>
      <c r="I24" s="597"/>
      <c r="J24" s="598"/>
    </row>
    <row r="25" spans="1:10" x14ac:dyDescent="0.25">
      <c r="A25" s="599"/>
      <c r="B25" s="600"/>
      <c r="C25" s="600"/>
      <c r="D25" s="600"/>
      <c r="E25" s="600"/>
      <c r="F25" s="600"/>
      <c r="G25" s="600"/>
      <c r="H25" s="600"/>
      <c r="I25" s="600"/>
      <c r="J25" s="601"/>
    </row>
    <row r="26" spans="1:10" x14ac:dyDescent="0.25">
      <c r="A26" s="599"/>
      <c r="B26" s="600"/>
      <c r="C26" s="600"/>
      <c r="D26" s="600"/>
      <c r="E26" s="600"/>
      <c r="F26" s="600"/>
      <c r="G26" s="600"/>
      <c r="H26" s="600"/>
      <c r="I26" s="600"/>
      <c r="J26" s="601"/>
    </row>
    <row r="27" spans="1:10" x14ac:dyDescent="0.25">
      <c r="A27" s="602"/>
      <c r="B27" s="603"/>
      <c r="C27" s="603"/>
      <c r="D27" s="603"/>
      <c r="E27" s="603"/>
      <c r="F27" s="603"/>
      <c r="G27" s="603"/>
      <c r="H27" s="603"/>
      <c r="I27" s="603"/>
      <c r="J27" s="604"/>
    </row>
    <row r="28" spans="1:10" x14ac:dyDescent="0.25">
      <c r="A28" s="169"/>
      <c r="B28" s="169"/>
      <c r="C28" s="169"/>
      <c r="D28" s="169"/>
      <c r="E28" s="169"/>
      <c r="F28" s="169"/>
      <c r="G28" s="169"/>
      <c r="H28" s="169"/>
      <c r="I28" s="169"/>
      <c r="J28" s="169"/>
    </row>
    <row r="29" spans="1:10" x14ac:dyDescent="0.25">
      <c r="A29" s="596"/>
      <c r="B29" s="597"/>
      <c r="C29" s="597"/>
      <c r="D29" s="597"/>
      <c r="E29" s="597"/>
      <c r="F29" s="597"/>
      <c r="G29" s="597"/>
      <c r="H29" s="597"/>
      <c r="I29" s="597"/>
      <c r="J29" s="598"/>
    </row>
    <row r="30" spans="1:10" x14ac:dyDescent="0.25">
      <c r="A30" s="599"/>
      <c r="B30" s="600"/>
      <c r="C30" s="600"/>
      <c r="D30" s="600"/>
      <c r="E30" s="600"/>
      <c r="F30" s="600"/>
      <c r="G30" s="600"/>
      <c r="H30" s="600"/>
      <c r="I30" s="600"/>
      <c r="J30" s="601"/>
    </row>
    <row r="31" spans="1:10" x14ac:dyDescent="0.25">
      <c r="A31" s="599"/>
      <c r="B31" s="600"/>
      <c r="C31" s="600"/>
      <c r="D31" s="600"/>
      <c r="E31" s="600"/>
      <c r="F31" s="600"/>
      <c r="G31" s="600"/>
      <c r="H31" s="600"/>
      <c r="I31" s="600"/>
      <c r="J31" s="601"/>
    </row>
    <row r="32" spans="1:10" x14ac:dyDescent="0.25">
      <c r="A32" s="602"/>
      <c r="B32" s="603"/>
      <c r="C32" s="603"/>
      <c r="D32" s="603"/>
      <c r="E32" s="603"/>
      <c r="F32" s="603"/>
      <c r="G32" s="603"/>
      <c r="H32" s="603"/>
      <c r="I32" s="603"/>
      <c r="J32" s="604"/>
    </row>
    <row r="33" spans="1:10" x14ac:dyDescent="0.25">
      <c r="A33" s="169"/>
      <c r="B33" s="169"/>
      <c r="C33" s="169"/>
      <c r="D33" s="169"/>
      <c r="E33" s="169"/>
      <c r="F33" s="169"/>
      <c r="G33" s="169"/>
      <c r="H33" s="169"/>
      <c r="I33" s="169"/>
      <c r="J33" s="169"/>
    </row>
    <row r="34" spans="1:10" x14ac:dyDescent="0.25">
      <c r="A34" s="596"/>
      <c r="B34" s="597"/>
      <c r="C34" s="597"/>
      <c r="D34" s="597"/>
      <c r="E34" s="597"/>
      <c r="F34" s="597"/>
      <c r="G34" s="597"/>
      <c r="H34" s="597"/>
      <c r="I34" s="597"/>
      <c r="J34" s="598"/>
    </row>
    <row r="35" spans="1:10" x14ac:dyDescent="0.25">
      <c r="A35" s="599"/>
      <c r="B35" s="600"/>
      <c r="C35" s="600"/>
      <c r="D35" s="600"/>
      <c r="E35" s="600"/>
      <c r="F35" s="600"/>
      <c r="G35" s="600"/>
      <c r="H35" s="600"/>
      <c r="I35" s="600"/>
      <c r="J35" s="601"/>
    </row>
    <row r="36" spans="1:10" x14ac:dyDescent="0.25">
      <c r="A36" s="599"/>
      <c r="B36" s="600"/>
      <c r="C36" s="600"/>
      <c r="D36" s="600"/>
      <c r="E36" s="600"/>
      <c r="F36" s="600"/>
      <c r="G36" s="600"/>
      <c r="H36" s="600"/>
      <c r="I36" s="600"/>
      <c r="J36" s="601"/>
    </row>
    <row r="37" spans="1:10" x14ac:dyDescent="0.25">
      <c r="A37" s="602"/>
      <c r="B37" s="603"/>
      <c r="C37" s="603"/>
      <c r="D37" s="603"/>
      <c r="E37" s="603"/>
      <c r="F37" s="603"/>
      <c r="G37" s="603"/>
      <c r="H37" s="603"/>
      <c r="I37" s="603"/>
      <c r="J37" s="604"/>
    </row>
    <row r="38" spans="1:10" x14ac:dyDescent="0.25">
      <c r="A38" s="169"/>
      <c r="B38" s="169"/>
      <c r="C38" s="169"/>
      <c r="D38" s="169"/>
      <c r="E38" s="169"/>
      <c r="F38" s="169"/>
      <c r="G38" s="169"/>
      <c r="H38" s="169"/>
      <c r="I38" s="169"/>
      <c r="J38" s="169"/>
    </row>
    <row r="39" spans="1:10" x14ac:dyDescent="0.25">
      <c r="A39" s="596"/>
      <c r="B39" s="597"/>
      <c r="C39" s="597"/>
      <c r="D39" s="597"/>
      <c r="E39" s="597"/>
      <c r="F39" s="597"/>
      <c r="G39" s="597"/>
      <c r="H39" s="597"/>
      <c r="I39" s="597"/>
      <c r="J39" s="598"/>
    </row>
    <row r="40" spans="1:10" x14ac:dyDescent="0.25">
      <c r="A40" s="599"/>
      <c r="B40" s="600"/>
      <c r="C40" s="600"/>
      <c r="D40" s="600"/>
      <c r="E40" s="600"/>
      <c r="F40" s="600"/>
      <c r="G40" s="600"/>
      <c r="H40" s="600"/>
      <c r="I40" s="600"/>
      <c r="J40" s="601"/>
    </row>
    <row r="41" spans="1:10" x14ac:dyDescent="0.25">
      <c r="A41" s="599"/>
      <c r="B41" s="600"/>
      <c r="C41" s="600"/>
      <c r="D41" s="600"/>
      <c r="E41" s="600"/>
      <c r="F41" s="600"/>
      <c r="G41" s="600"/>
      <c r="H41" s="600"/>
      <c r="I41" s="600"/>
      <c r="J41" s="601"/>
    </row>
    <row r="42" spans="1:10" x14ac:dyDescent="0.25">
      <c r="A42" s="602"/>
      <c r="B42" s="603"/>
      <c r="C42" s="603"/>
      <c r="D42" s="603"/>
      <c r="E42" s="603"/>
      <c r="F42" s="603"/>
      <c r="G42" s="603"/>
      <c r="H42" s="603"/>
      <c r="I42" s="603"/>
      <c r="J42" s="604"/>
    </row>
    <row r="43" spans="1:10" x14ac:dyDescent="0.25">
      <c r="A43" s="169"/>
      <c r="B43" s="169"/>
      <c r="C43" s="169"/>
      <c r="D43" s="169"/>
      <c r="E43" s="169"/>
      <c r="F43" s="169"/>
      <c r="G43" s="169"/>
      <c r="H43" s="169"/>
      <c r="I43" s="169"/>
      <c r="J43" s="169"/>
    </row>
    <row r="44" spans="1:10" x14ac:dyDescent="0.25">
      <c r="A44" s="596"/>
      <c r="B44" s="597"/>
      <c r="C44" s="597"/>
      <c r="D44" s="597"/>
      <c r="E44" s="597"/>
      <c r="F44" s="597"/>
      <c r="G44" s="597"/>
      <c r="H44" s="597"/>
      <c r="I44" s="597"/>
      <c r="J44" s="598"/>
    </row>
    <row r="45" spans="1:10" x14ac:dyDescent="0.25">
      <c r="A45" s="599"/>
      <c r="B45" s="600"/>
      <c r="C45" s="600"/>
      <c r="D45" s="600"/>
      <c r="E45" s="600"/>
      <c r="F45" s="600"/>
      <c r="G45" s="600"/>
      <c r="H45" s="600"/>
      <c r="I45" s="600"/>
      <c r="J45" s="601"/>
    </row>
    <row r="46" spans="1:10" x14ac:dyDescent="0.25">
      <c r="A46" s="599"/>
      <c r="B46" s="600"/>
      <c r="C46" s="600"/>
      <c r="D46" s="600"/>
      <c r="E46" s="600"/>
      <c r="F46" s="600"/>
      <c r="G46" s="600"/>
      <c r="H46" s="600"/>
      <c r="I46" s="600"/>
      <c r="J46" s="601"/>
    </row>
    <row r="47" spans="1:10" x14ac:dyDescent="0.25">
      <c r="A47" s="602"/>
      <c r="B47" s="603"/>
      <c r="C47" s="603"/>
      <c r="D47" s="603"/>
      <c r="E47" s="603"/>
      <c r="F47" s="603"/>
      <c r="G47" s="603"/>
      <c r="H47" s="603"/>
      <c r="I47" s="603"/>
      <c r="J47" s="604"/>
    </row>
    <row r="48" spans="1:10" x14ac:dyDescent="0.25">
      <c r="A48" s="169"/>
      <c r="B48" s="169"/>
      <c r="C48" s="169"/>
      <c r="D48" s="169"/>
      <c r="E48" s="169"/>
      <c r="F48" s="169"/>
      <c r="G48" s="169"/>
      <c r="H48" s="169"/>
      <c r="I48" s="169"/>
      <c r="J48" s="169"/>
    </row>
    <row r="49" spans="1:10" x14ac:dyDescent="0.25">
      <c r="A49" s="596"/>
      <c r="B49" s="597"/>
      <c r="C49" s="597"/>
      <c r="D49" s="597"/>
      <c r="E49" s="597"/>
      <c r="F49" s="597"/>
      <c r="G49" s="597"/>
      <c r="H49" s="597"/>
      <c r="I49" s="597"/>
      <c r="J49" s="598"/>
    </row>
    <row r="50" spans="1:10" x14ac:dyDescent="0.25">
      <c r="A50" s="599"/>
      <c r="B50" s="600"/>
      <c r="C50" s="600"/>
      <c r="D50" s="600"/>
      <c r="E50" s="600"/>
      <c r="F50" s="600"/>
      <c r="G50" s="600"/>
      <c r="H50" s="600"/>
      <c r="I50" s="600"/>
      <c r="J50" s="601"/>
    </row>
    <row r="51" spans="1:10" x14ac:dyDescent="0.25">
      <c r="A51" s="599"/>
      <c r="B51" s="600"/>
      <c r="C51" s="600"/>
      <c r="D51" s="600"/>
      <c r="E51" s="600"/>
      <c r="F51" s="600"/>
      <c r="G51" s="600"/>
      <c r="H51" s="600"/>
      <c r="I51" s="600"/>
      <c r="J51" s="601"/>
    </row>
    <row r="52" spans="1:10" x14ac:dyDescent="0.25">
      <c r="A52" s="602"/>
      <c r="B52" s="603"/>
      <c r="C52" s="603"/>
      <c r="D52" s="603"/>
      <c r="E52" s="603"/>
      <c r="F52" s="603"/>
      <c r="G52" s="603"/>
      <c r="H52" s="603"/>
      <c r="I52" s="603"/>
      <c r="J52" s="604"/>
    </row>
    <row r="53" spans="1:10" x14ac:dyDescent="0.25">
      <c r="A53" s="169"/>
      <c r="B53" s="169"/>
      <c r="C53" s="169"/>
      <c r="D53" s="169"/>
      <c r="E53" s="169"/>
      <c r="F53" s="169"/>
      <c r="G53" s="169"/>
      <c r="H53" s="169"/>
      <c r="I53" s="169"/>
      <c r="J53" s="169"/>
    </row>
    <row r="54" spans="1:10" x14ac:dyDescent="0.25">
      <c r="A54" s="169"/>
      <c r="B54" s="169"/>
      <c r="C54" s="169"/>
      <c r="D54" s="169"/>
      <c r="E54" s="169"/>
      <c r="F54" s="169"/>
      <c r="G54" s="169"/>
      <c r="H54" s="169"/>
      <c r="I54" s="169"/>
      <c r="J54" s="169"/>
    </row>
  </sheetData>
  <sheetProtection password="E3D5" sheet="1" objects="1" scenarios="1" selectLockedCells="1"/>
  <mergeCells count="14">
    <mergeCell ref="A1:J1"/>
    <mergeCell ref="I3:J3"/>
    <mergeCell ref="A5:B5"/>
    <mergeCell ref="A7:J7"/>
    <mergeCell ref="A9:J12"/>
    <mergeCell ref="A44:J47"/>
    <mergeCell ref="A49:J52"/>
    <mergeCell ref="A3:F3"/>
    <mergeCell ref="A14:J17"/>
    <mergeCell ref="A19:J22"/>
    <mergeCell ref="A24:J27"/>
    <mergeCell ref="A29:J32"/>
    <mergeCell ref="A34:J37"/>
    <mergeCell ref="A39:J4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0"/>
  <sheetViews>
    <sheetView workbookViewId="0">
      <selection activeCell="F57" sqref="F57"/>
    </sheetView>
  </sheetViews>
  <sheetFormatPr defaultRowHeight="13.2" x14ac:dyDescent="0.25"/>
  <sheetData>
    <row r="1" spans="1:11" ht="15.6" x14ac:dyDescent="0.3">
      <c r="A1" s="203" t="s">
        <v>137</v>
      </c>
      <c r="B1" s="169"/>
      <c r="C1" s="169"/>
      <c r="D1" s="169"/>
      <c r="E1" s="169"/>
      <c r="F1" s="169"/>
      <c r="G1" s="169"/>
      <c r="H1" s="169"/>
      <c r="I1" s="169"/>
      <c r="J1" s="169"/>
      <c r="K1" s="169"/>
    </row>
    <row r="2" spans="1:11" x14ac:dyDescent="0.25">
      <c r="A2" s="169"/>
      <c r="B2" s="169"/>
      <c r="C2" s="169"/>
      <c r="D2" s="169"/>
      <c r="E2" s="169"/>
      <c r="F2" s="169"/>
      <c r="G2" s="169"/>
      <c r="H2" s="169"/>
      <c r="I2" s="169"/>
      <c r="J2" s="169"/>
      <c r="K2" s="169"/>
    </row>
    <row r="3" spans="1:11" x14ac:dyDescent="0.25">
      <c r="A3" s="167" t="s">
        <v>135</v>
      </c>
      <c r="B3" s="169"/>
      <c r="C3" s="169"/>
      <c r="D3" s="169"/>
      <c r="E3" s="169"/>
      <c r="F3" s="169"/>
      <c r="G3" s="169"/>
      <c r="H3" s="169"/>
      <c r="I3" s="169"/>
      <c r="J3" s="169"/>
      <c r="K3" s="169"/>
    </row>
    <row r="36" spans="1:11" x14ac:dyDescent="0.25">
      <c r="A36" s="167" t="s">
        <v>136</v>
      </c>
      <c r="B36" s="169"/>
      <c r="C36" s="169"/>
      <c r="D36" s="169"/>
      <c r="E36" s="169"/>
      <c r="F36" s="169"/>
      <c r="G36" s="169"/>
      <c r="H36" s="169"/>
      <c r="I36" s="169"/>
      <c r="J36" s="169"/>
      <c r="K36" s="169"/>
    </row>
    <row r="57" spans="1:11" ht="13.8" thickBot="1" x14ac:dyDescent="0.3">
      <c r="A57" s="169"/>
      <c r="B57" s="169"/>
      <c r="C57" s="169"/>
      <c r="D57" s="169"/>
      <c r="E57" s="169"/>
      <c r="F57" s="169"/>
      <c r="G57" s="169"/>
      <c r="H57" s="169"/>
      <c r="I57" s="169"/>
      <c r="J57" s="169"/>
      <c r="K57" s="169"/>
    </row>
    <row r="58" spans="1:11" x14ac:dyDescent="0.25">
      <c r="A58" s="204" t="s">
        <v>138</v>
      </c>
      <c r="B58" s="332" t="s">
        <v>127</v>
      </c>
      <c r="C58" s="332"/>
      <c r="D58" s="333" t="s">
        <v>130</v>
      </c>
      <c r="E58" s="334"/>
      <c r="F58" s="194"/>
      <c r="G58" s="204" t="s">
        <v>140</v>
      </c>
      <c r="H58" s="332" t="s">
        <v>141</v>
      </c>
      <c r="I58" s="340"/>
      <c r="J58" s="174"/>
      <c r="K58" s="175"/>
    </row>
    <row r="59" spans="1:11" x14ac:dyDescent="0.25">
      <c r="A59" s="205"/>
      <c r="B59" s="329" t="s">
        <v>126</v>
      </c>
      <c r="C59" s="329"/>
      <c r="D59" s="330" t="s">
        <v>139</v>
      </c>
      <c r="E59" s="335"/>
      <c r="F59" s="194"/>
      <c r="G59" s="206"/>
      <c r="H59" s="329" t="s">
        <v>142</v>
      </c>
      <c r="I59" s="341"/>
      <c r="J59" s="330" t="s">
        <v>143</v>
      </c>
      <c r="K59" s="331"/>
    </row>
    <row r="60" spans="1:11" ht="13.8" thickBot="1" x14ac:dyDescent="0.3">
      <c r="A60" s="182"/>
      <c r="B60" s="338" t="s">
        <v>129</v>
      </c>
      <c r="C60" s="339"/>
      <c r="D60" s="336" t="s">
        <v>128</v>
      </c>
      <c r="E60" s="337"/>
      <c r="F60" s="169"/>
      <c r="G60" s="182"/>
      <c r="H60" s="183"/>
      <c r="I60" s="183"/>
      <c r="J60" s="183"/>
      <c r="K60" s="184"/>
    </row>
  </sheetData>
  <sheetProtection password="E3D5" sheet="1" objects="1" scenarios="1" selectLockedCells="1"/>
  <mergeCells count="9">
    <mergeCell ref="J59:K59"/>
    <mergeCell ref="B58:C58"/>
    <mergeCell ref="D58:E58"/>
    <mergeCell ref="D59:E59"/>
    <mergeCell ref="D60:E60"/>
    <mergeCell ref="B59:C59"/>
    <mergeCell ref="B60:C60"/>
    <mergeCell ref="H58:I58"/>
    <mergeCell ref="H59:I59"/>
  </mergeCells>
  <pageMargins left="0.2" right="0.2" top="0.25" bottom="0.2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6"/>
  <sheetViews>
    <sheetView workbookViewId="0">
      <selection activeCell="H1" sqref="H1:I1"/>
    </sheetView>
  </sheetViews>
  <sheetFormatPr defaultRowHeight="13.2" x14ac:dyDescent="0.25"/>
  <cols>
    <col min="4" max="4" width="10.109375" bestFit="1" customWidth="1"/>
  </cols>
  <sheetData>
    <row r="1" spans="1:11" ht="14.4" x14ac:dyDescent="0.3">
      <c r="A1" s="350" t="s">
        <v>151</v>
      </c>
      <c r="B1" s="350"/>
      <c r="C1" s="350"/>
      <c r="D1" s="350"/>
      <c r="E1" s="350"/>
      <c r="F1" s="350"/>
      <c r="G1" s="213" t="s">
        <v>117</v>
      </c>
      <c r="H1" s="351"/>
      <c r="I1" s="323"/>
      <c r="J1" s="214" t="s">
        <v>47</v>
      </c>
      <c r="K1" s="187"/>
    </row>
    <row r="2" spans="1:11" x14ac:dyDescent="0.25">
      <c r="A2" s="195"/>
      <c r="B2" s="195"/>
      <c r="C2" s="195"/>
      <c r="D2" s="195"/>
      <c r="E2" s="195"/>
      <c r="F2" s="195"/>
      <c r="G2" s="195"/>
      <c r="H2" s="195"/>
      <c r="I2" s="195"/>
      <c r="J2" s="195"/>
      <c r="K2" s="195"/>
    </row>
    <row r="3" spans="1:11" ht="14.4" x14ac:dyDescent="0.3">
      <c r="A3" s="352" t="s">
        <v>152</v>
      </c>
      <c r="B3" s="352"/>
      <c r="C3" s="353"/>
      <c r="D3" s="354"/>
      <c r="E3" s="354"/>
      <c r="F3" s="354"/>
      <c r="G3" s="354"/>
      <c r="H3" s="355"/>
      <c r="I3" s="214" t="s">
        <v>82</v>
      </c>
      <c r="J3" s="353"/>
      <c r="K3" s="355"/>
    </row>
    <row r="4" spans="1:11" x14ac:dyDescent="0.25">
      <c r="A4" s="195"/>
      <c r="B4" s="195"/>
      <c r="C4" s="195"/>
      <c r="D4" s="195"/>
      <c r="E4" s="195"/>
      <c r="F4" s="195"/>
      <c r="G4" s="195"/>
      <c r="H4" s="195"/>
      <c r="I4" s="195"/>
      <c r="J4" s="195"/>
      <c r="K4" s="195"/>
    </row>
    <row r="5" spans="1:11" ht="14.4" x14ac:dyDescent="0.3">
      <c r="A5" s="195"/>
      <c r="B5" s="213"/>
      <c r="C5" s="213"/>
      <c r="D5" s="215"/>
      <c r="E5" s="346" t="s">
        <v>153</v>
      </c>
      <c r="F5" s="347"/>
      <c r="G5" s="347"/>
      <c r="H5" s="348"/>
      <c r="I5" s="312"/>
      <c r="J5" s="349"/>
      <c r="K5" s="313"/>
    </row>
    <row r="6" spans="1:11" ht="15" thickBot="1" x14ac:dyDescent="0.35">
      <c r="A6" s="216" t="s">
        <v>154</v>
      </c>
      <c r="B6" s="195"/>
      <c r="C6" s="357" t="s">
        <v>155</v>
      </c>
      <c r="D6" s="357"/>
      <c r="E6" s="357"/>
      <c r="F6" s="358"/>
      <c r="G6" s="358"/>
      <c r="H6" s="195"/>
      <c r="I6" s="195"/>
      <c r="J6" s="195"/>
      <c r="K6" s="195"/>
    </row>
    <row r="7" spans="1:11" ht="28.8" x14ac:dyDescent="0.3">
      <c r="A7" s="359" t="s">
        <v>156</v>
      </c>
      <c r="B7" s="359"/>
      <c r="C7" s="217" t="s">
        <v>157</v>
      </c>
      <c r="D7" s="217" t="s">
        <v>158</v>
      </c>
      <c r="E7" s="217" t="s">
        <v>159</v>
      </c>
      <c r="F7" s="217" t="s">
        <v>160</v>
      </c>
      <c r="G7" s="218"/>
      <c r="H7" s="360" t="s">
        <v>161</v>
      </c>
      <c r="I7" s="361"/>
      <c r="J7" s="361"/>
      <c r="K7" s="362"/>
    </row>
    <row r="8" spans="1:11" x14ac:dyDescent="0.25">
      <c r="A8" s="356"/>
      <c r="B8" s="356"/>
      <c r="C8" s="188"/>
      <c r="D8" s="188"/>
      <c r="E8" s="219"/>
      <c r="F8" s="220" t="str">
        <f>IF(A8="","",((C8+D8)*E8))</f>
        <v/>
      </c>
      <c r="G8" s="221"/>
      <c r="H8" s="363"/>
      <c r="I8" s="364"/>
      <c r="J8" s="364"/>
      <c r="K8" s="365"/>
    </row>
    <row r="9" spans="1:11" x14ac:dyDescent="0.25">
      <c r="A9" s="356"/>
      <c r="B9" s="356"/>
      <c r="C9" s="188"/>
      <c r="D9" s="188"/>
      <c r="E9" s="219"/>
      <c r="F9" s="220" t="str">
        <f t="shared" ref="F9:F15" si="0">IF(A9="","",((C9+D9)*E9))</f>
        <v/>
      </c>
      <c r="G9" s="221"/>
      <c r="H9" s="363"/>
      <c r="I9" s="364"/>
      <c r="J9" s="364"/>
      <c r="K9" s="365"/>
    </row>
    <row r="10" spans="1:11" ht="13.8" thickBot="1" x14ac:dyDescent="0.3">
      <c r="A10" s="356"/>
      <c r="B10" s="356"/>
      <c r="C10" s="188"/>
      <c r="D10" s="188"/>
      <c r="E10" s="219"/>
      <c r="F10" s="220" t="str">
        <f t="shared" si="0"/>
        <v/>
      </c>
      <c r="G10" s="221"/>
      <c r="H10" s="366"/>
      <c r="I10" s="367"/>
      <c r="J10" s="367"/>
      <c r="K10" s="368"/>
    </row>
    <row r="11" spans="1:11" x14ac:dyDescent="0.25">
      <c r="A11" s="356"/>
      <c r="B11" s="356"/>
      <c r="C11" s="188"/>
      <c r="D11" s="188"/>
      <c r="E11" s="219"/>
      <c r="F11" s="220" t="str">
        <f t="shared" si="0"/>
        <v/>
      </c>
      <c r="G11" s="221"/>
      <c r="H11" s="195"/>
      <c r="I11" s="195"/>
      <c r="J11" s="195"/>
      <c r="K11" s="195"/>
    </row>
    <row r="12" spans="1:11" ht="14.4" x14ac:dyDescent="0.3">
      <c r="A12" s="356"/>
      <c r="B12" s="356"/>
      <c r="C12" s="188"/>
      <c r="D12" s="188"/>
      <c r="E12" s="219"/>
      <c r="F12" s="220" t="str">
        <f t="shared" si="0"/>
        <v/>
      </c>
      <c r="G12" s="369" t="s">
        <v>162</v>
      </c>
      <c r="H12" s="370"/>
      <c r="I12" s="370"/>
      <c r="J12" s="371" t="str">
        <f>IF(I5="","",SUM(F8:F15))</f>
        <v/>
      </c>
      <c r="K12" s="372"/>
    </row>
    <row r="13" spans="1:11" x14ac:dyDescent="0.25">
      <c r="A13" s="356"/>
      <c r="B13" s="356"/>
      <c r="C13" s="188"/>
      <c r="D13" s="188"/>
      <c r="E13" s="219"/>
      <c r="F13" s="220" t="str">
        <f t="shared" si="0"/>
        <v/>
      </c>
      <c r="G13" s="221"/>
      <c r="H13" s="195"/>
      <c r="I13" s="195"/>
      <c r="J13" s="195"/>
      <c r="K13" s="195"/>
    </row>
    <row r="14" spans="1:11" x14ac:dyDescent="0.25">
      <c r="A14" s="356"/>
      <c r="B14" s="356"/>
      <c r="C14" s="188"/>
      <c r="D14" s="188"/>
      <c r="E14" s="219"/>
      <c r="F14" s="220" t="str">
        <f t="shared" si="0"/>
        <v/>
      </c>
      <c r="G14" s="221"/>
      <c r="H14" s="195"/>
      <c r="I14" s="195"/>
      <c r="J14" s="195"/>
      <c r="K14" s="195"/>
    </row>
    <row r="15" spans="1:11" x14ac:dyDescent="0.25">
      <c r="A15" s="356"/>
      <c r="B15" s="356"/>
      <c r="C15" s="188"/>
      <c r="D15" s="188"/>
      <c r="E15" s="219"/>
      <c r="F15" s="220" t="str">
        <f t="shared" si="0"/>
        <v/>
      </c>
      <c r="G15" s="221"/>
      <c r="H15" s="195"/>
      <c r="I15" s="195"/>
      <c r="J15" s="195"/>
      <c r="K15" s="195"/>
    </row>
    <row r="16" spans="1:11" x14ac:dyDescent="0.25">
      <c r="A16" s="222"/>
      <c r="B16" s="222"/>
      <c r="C16" s="222"/>
      <c r="D16" s="222"/>
      <c r="E16" s="223"/>
      <c r="F16" s="196"/>
      <c r="G16" s="223"/>
      <c r="H16" s="195"/>
      <c r="I16" s="195"/>
      <c r="J16" s="195"/>
      <c r="K16" s="195"/>
    </row>
    <row r="17" spans="1:11" ht="14.4" x14ac:dyDescent="0.3">
      <c r="A17" s="373" t="s">
        <v>163</v>
      </c>
      <c r="B17" s="373"/>
      <c r="C17" s="195"/>
      <c r="D17" s="195"/>
      <c r="E17" s="195"/>
      <c r="F17" s="195"/>
      <c r="G17" s="195"/>
      <c r="H17" s="195"/>
      <c r="I17" s="195"/>
      <c r="J17" s="195"/>
      <c r="K17" s="195"/>
    </row>
    <row r="18" spans="1:11" ht="28.8" x14ac:dyDescent="0.3">
      <c r="A18" s="374" t="s">
        <v>164</v>
      </c>
      <c r="B18" s="375"/>
      <c r="C18" s="217" t="s">
        <v>165</v>
      </c>
      <c r="D18" s="217" t="s">
        <v>166</v>
      </c>
      <c r="E18" s="217" t="s">
        <v>160</v>
      </c>
      <c r="F18" s="195"/>
      <c r="G18" s="374" t="s">
        <v>164</v>
      </c>
      <c r="H18" s="375"/>
      <c r="I18" s="217" t="s">
        <v>165</v>
      </c>
      <c r="J18" s="217" t="s">
        <v>166</v>
      </c>
      <c r="K18" s="217" t="s">
        <v>160</v>
      </c>
    </row>
    <row r="19" spans="1:11" x14ac:dyDescent="0.25">
      <c r="A19" s="356"/>
      <c r="B19" s="356"/>
      <c r="C19" s="187"/>
      <c r="D19" s="224"/>
      <c r="E19" s="220">
        <f>C19*D19</f>
        <v>0</v>
      </c>
      <c r="F19" s="195"/>
      <c r="G19" s="356"/>
      <c r="H19" s="356"/>
      <c r="I19" s="187"/>
      <c r="J19" s="224"/>
      <c r="K19" s="220">
        <f>I19*J19</f>
        <v>0</v>
      </c>
    </row>
    <row r="20" spans="1:11" x14ac:dyDescent="0.25">
      <c r="A20" s="356"/>
      <c r="B20" s="356"/>
      <c r="C20" s="187"/>
      <c r="D20" s="224"/>
      <c r="E20" s="220">
        <f t="shared" ref="E20:E23" si="1">C20*D20</f>
        <v>0</v>
      </c>
      <c r="F20" s="195"/>
      <c r="G20" s="356"/>
      <c r="H20" s="356"/>
      <c r="I20" s="187"/>
      <c r="J20" s="224"/>
      <c r="K20" s="220">
        <f t="shared" ref="K20:K23" si="2">I20*J20</f>
        <v>0</v>
      </c>
    </row>
    <row r="21" spans="1:11" x14ac:dyDescent="0.25">
      <c r="A21" s="356"/>
      <c r="B21" s="356"/>
      <c r="C21" s="187"/>
      <c r="D21" s="224"/>
      <c r="E21" s="220">
        <f t="shared" si="1"/>
        <v>0</v>
      </c>
      <c r="F21" s="195"/>
      <c r="G21" s="356"/>
      <c r="H21" s="356"/>
      <c r="I21" s="187"/>
      <c r="J21" s="224"/>
      <c r="K21" s="220">
        <f t="shared" si="2"/>
        <v>0</v>
      </c>
    </row>
    <row r="22" spans="1:11" x14ac:dyDescent="0.25">
      <c r="A22" s="356"/>
      <c r="B22" s="356"/>
      <c r="C22" s="187"/>
      <c r="D22" s="224"/>
      <c r="E22" s="220">
        <f t="shared" si="1"/>
        <v>0</v>
      </c>
      <c r="F22" s="195"/>
      <c r="G22" s="356"/>
      <c r="H22" s="356"/>
      <c r="I22" s="187"/>
      <c r="J22" s="224"/>
      <c r="K22" s="220">
        <f t="shared" si="2"/>
        <v>0</v>
      </c>
    </row>
    <row r="23" spans="1:11" x14ac:dyDescent="0.25">
      <c r="A23" s="356"/>
      <c r="B23" s="356"/>
      <c r="C23" s="187"/>
      <c r="D23" s="224"/>
      <c r="E23" s="220">
        <f t="shared" si="1"/>
        <v>0</v>
      </c>
      <c r="F23" s="195"/>
      <c r="G23" s="356"/>
      <c r="H23" s="356"/>
      <c r="I23" s="187"/>
      <c r="J23" s="224"/>
      <c r="K23" s="220">
        <f t="shared" si="2"/>
        <v>0</v>
      </c>
    </row>
    <row r="24" spans="1:11" x14ac:dyDescent="0.25">
      <c r="A24" s="195"/>
      <c r="B24" s="195"/>
      <c r="C24" s="195"/>
      <c r="D24" s="195"/>
      <c r="E24" s="195"/>
      <c r="F24" s="195"/>
      <c r="G24" s="195"/>
      <c r="H24" s="195"/>
      <c r="I24" s="195"/>
      <c r="J24" s="195"/>
      <c r="K24" s="195"/>
    </row>
    <row r="25" spans="1:11" ht="14.4" x14ac:dyDescent="0.3">
      <c r="A25" s="195"/>
      <c r="B25" s="195"/>
      <c r="C25" s="195"/>
      <c r="D25" s="195"/>
      <c r="E25" s="195"/>
      <c r="F25" s="195"/>
      <c r="G25" s="342" t="s">
        <v>167</v>
      </c>
      <c r="H25" s="343"/>
      <c r="I25" s="343"/>
      <c r="J25" s="344">
        <f>SUM(E19+E20+E21+E22+E23+K19+K20+K21+K22+K23)</f>
        <v>0</v>
      </c>
      <c r="K25" s="345"/>
    </row>
    <row r="26" spans="1:11" ht="14.4" x14ac:dyDescent="0.3">
      <c r="A26" s="216" t="s">
        <v>168</v>
      </c>
      <c r="B26" s="195"/>
      <c r="C26" s="195"/>
      <c r="D26" s="195"/>
      <c r="E26" s="195"/>
      <c r="F26" s="195"/>
      <c r="G26" s="195"/>
      <c r="H26" s="195"/>
      <c r="I26" s="195"/>
      <c r="J26" s="195"/>
      <c r="K26" s="195"/>
    </row>
    <row r="27" spans="1:11" x14ac:dyDescent="0.25">
      <c r="A27" s="225" t="s">
        <v>169</v>
      </c>
      <c r="B27" s="226"/>
      <c r="C27" s="227"/>
      <c r="D27" s="228"/>
      <c r="E27" s="195"/>
      <c r="F27" s="195"/>
      <c r="G27" s="195"/>
      <c r="H27" s="195"/>
      <c r="I27" s="195"/>
      <c r="J27" s="195"/>
      <c r="K27" s="195"/>
    </row>
    <row r="28" spans="1:11" ht="14.4" x14ac:dyDescent="0.3">
      <c r="A28" s="225" t="s">
        <v>170</v>
      </c>
      <c r="B28" s="226"/>
      <c r="C28" s="227"/>
      <c r="D28" s="228"/>
      <c r="E28" s="195"/>
      <c r="F28" s="195"/>
      <c r="G28" s="342" t="s">
        <v>171</v>
      </c>
      <c r="H28" s="343"/>
      <c r="I28" s="343"/>
      <c r="J28" s="344" t="str">
        <f>IF(I5="","",SUM(D27:D29))</f>
        <v/>
      </c>
      <c r="K28" s="345"/>
    </row>
    <row r="29" spans="1:11" x14ac:dyDescent="0.25">
      <c r="A29" s="225" t="s">
        <v>172</v>
      </c>
      <c r="B29" s="226"/>
      <c r="C29" s="227"/>
      <c r="D29" s="228"/>
      <c r="E29" s="195"/>
      <c r="F29" s="195"/>
      <c r="G29" s="195"/>
      <c r="H29" s="195"/>
      <c r="I29" s="195"/>
      <c r="J29" s="195"/>
      <c r="K29" s="195"/>
    </row>
    <row r="30" spans="1:11" x14ac:dyDescent="0.25">
      <c r="A30" s="195"/>
      <c r="B30" s="195"/>
      <c r="C30" s="195"/>
      <c r="D30" s="153"/>
      <c r="E30" s="195"/>
      <c r="F30" s="195"/>
      <c r="G30" s="195"/>
      <c r="H30" s="195"/>
      <c r="I30" s="195"/>
      <c r="J30" s="195"/>
      <c r="K30" s="195"/>
    </row>
    <row r="31" spans="1:11" ht="14.4" x14ac:dyDescent="0.3">
      <c r="A31" s="195" t="s">
        <v>173</v>
      </c>
      <c r="B31" s="195"/>
      <c r="C31" s="195"/>
      <c r="D31" s="228"/>
      <c r="E31" s="195"/>
      <c r="F31" s="195"/>
      <c r="G31" s="342" t="s">
        <v>174</v>
      </c>
      <c r="H31" s="343"/>
      <c r="I31" s="343"/>
      <c r="J31" s="344" t="str">
        <f>IF(I5="","",D31)</f>
        <v/>
      </c>
      <c r="K31" s="345"/>
    </row>
    <row r="32" spans="1:11" ht="13.8" thickBot="1" x14ac:dyDescent="0.3">
      <c r="A32" s="229"/>
      <c r="B32" s="229"/>
      <c r="C32" s="229"/>
      <c r="D32" s="229"/>
      <c r="E32" s="376"/>
      <c r="F32" s="377"/>
      <c r="G32" s="229"/>
      <c r="H32" s="229"/>
      <c r="I32" s="229"/>
      <c r="J32" s="229"/>
      <c r="K32" s="229"/>
    </row>
    <row r="33" spans="1:11" ht="14.4" x14ac:dyDescent="0.3">
      <c r="A33" s="378" t="s">
        <v>175</v>
      </c>
      <c r="B33" s="379"/>
      <c r="C33" s="379"/>
      <c r="D33" s="230"/>
      <c r="E33" s="230"/>
      <c r="F33" s="230"/>
      <c r="G33" s="230"/>
      <c r="H33" s="230"/>
      <c r="I33" s="230"/>
      <c r="J33" s="230"/>
      <c r="K33" s="231"/>
    </row>
    <row r="34" spans="1:11" ht="43.5" customHeight="1" x14ac:dyDescent="0.3">
      <c r="A34" s="380" t="s">
        <v>176</v>
      </c>
      <c r="B34" s="381"/>
      <c r="C34" s="382" t="s">
        <v>177</v>
      </c>
      <c r="D34" s="382"/>
      <c r="E34" s="232" t="s">
        <v>178</v>
      </c>
      <c r="F34" s="233" t="s">
        <v>179</v>
      </c>
      <c r="G34" s="233" t="s">
        <v>180</v>
      </c>
      <c r="H34" s="233" t="s">
        <v>181</v>
      </c>
      <c r="I34" s="233" t="s">
        <v>182</v>
      </c>
      <c r="J34" s="381" t="s">
        <v>183</v>
      </c>
      <c r="K34" s="383"/>
    </row>
    <row r="35" spans="1:11" x14ac:dyDescent="0.25">
      <c r="A35" s="384"/>
      <c r="B35" s="356"/>
      <c r="C35" s="385"/>
      <c r="D35" s="385"/>
      <c r="E35" s="228"/>
      <c r="F35" s="187"/>
      <c r="G35" s="234"/>
      <c r="H35" s="235" t="str">
        <f>IF(C35="","",F35*G35)</f>
        <v/>
      </c>
      <c r="I35" s="236" t="str">
        <f>IF(C35="","",E35+H35)</f>
        <v/>
      </c>
      <c r="J35" s="386" t="str">
        <f>IF(I5="","",IF(C35="","",((I35/(C35/1000))+K43)))</f>
        <v/>
      </c>
      <c r="K35" s="387"/>
    </row>
    <row r="36" spans="1:11" x14ac:dyDescent="0.25">
      <c r="A36" s="384"/>
      <c r="B36" s="356"/>
      <c r="C36" s="385"/>
      <c r="D36" s="385"/>
      <c r="E36" s="228"/>
      <c r="F36" s="187"/>
      <c r="G36" s="234"/>
      <c r="H36" s="235" t="str">
        <f t="shared" ref="H36:H41" si="3">IF(C36="","",F36*G36)</f>
        <v/>
      </c>
      <c r="I36" s="236" t="str">
        <f t="shared" ref="I36:I41" si="4">IF(C36="","",E36+H36)</f>
        <v/>
      </c>
      <c r="J36" s="386" t="str">
        <f>IF(I5="","",IF(C36="","",((I36/(C36/1000))+K43)))</f>
        <v/>
      </c>
      <c r="K36" s="387"/>
    </row>
    <row r="37" spans="1:11" x14ac:dyDescent="0.25">
      <c r="A37" s="384"/>
      <c r="B37" s="356"/>
      <c r="C37" s="385"/>
      <c r="D37" s="385"/>
      <c r="E37" s="228"/>
      <c r="F37" s="187"/>
      <c r="G37" s="234"/>
      <c r="H37" s="235" t="str">
        <f t="shared" si="3"/>
        <v/>
      </c>
      <c r="I37" s="236" t="str">
        <f t="shared" si="4"/>
        <v/>
      </c>
      <c r="J37" s="386" t="str">
        <f>IF(I5="","",IF(C37="","",((I37/(C37/1000))+K43)))</f>
        <v/>
      </c>
      <c r="K37" s="387"/>
    </row>
    <row r="38" spans="1:11" x14ac:dyDescent="0.25">
      <c r="A38" s="384"/>
      <c r="B38" s="356"/>
      <c r="C38" s="385"/>
      <c r="D38" s="385"/>
      <c r="E38" s="228"/>
      <c r="F38" s="187"/>
      <c r="G38" s="234"/>
      <c r="H38" s="235" t="str">
        <f t="shared" si="3"/>
        <v/>
      </c>
      <c r="I38" s="236" t="str">
        <f t="shared" si="4"/>
        <v/>
      </c>
      <c r="J38" s="386" t="str">
        <f>IF(I5="","",IF(C38="","",((I38/(C38/1000))+K43)))</f>
        <v/>
      </c>
      <c r="K38" s="387"/>
    </row>
    <row r="39" spans="1:11" x14ac:dyDescent="0.25">
      <c r="A39" s="384"/>
      <c r="B39" s="356"/>
      <c r="C39" s="385"/>
      <c r="D39" s="385"/>
      <c r="E39" s="228"/>
      <c r="F39" s="187"/>
      <c r="G39" s="234"/>
      <c r="H39" s="235" t="str">
        <f>IF(C39="","",F39*G39)</f>
        <v/>
      </c>
      <c r="I39" s="236" t="str">
        <f t="shared" si="4"/>
        <v/>
      </c>
      <c r="J39" s="386" t="str">
        <f>IF(I5="","",IF(C39="","",((I39/(C39/1000))+K43)))</f>
        <v/>
      </c>
      <c r="K39" s="387"/>
    </row>
    <row r="40" spans="1:11" x14ac:dyDescent="0.25">
      <c r="A40" s="384"/>
      <c r="B40" s="356"/>
      <c r="C40" s="385"/>
      <c r="D40" s="385"/>
      <c r="E40" s="228"/>
      <c r="F40" s="187"/>
      <c r="G40" s="234"/>
      <c r="H40" s="235" t="str">
        <f t="shared" si="3"/>
        <v/>
      </c>
      <c r="I40" s="236" t="str">
        <f t="shared" si="4"/>
        <v/>
      </c>
      <c r="J40" s="386" t="str">
        <f>IF(I5="","",IF(C40="","",((I40/(C40/1000))+K43)))</f>
        <v/>
      </c>
      <c r="K40" s="387"/>
    </row>
    <row r="41" spans="1:11" ht="13.8" thickBot="1" x14ac:dyDescent="0.3">
      <c r="A41" s="388"/>
      <c r="B41" s="389"/>
      <c r="C41" s="390"/>
      <c r="D41" s="390"/>
      <c r="E41" s="237"/>
      <c r="F41" s="238"/>
      <c r="G41" s="239"/>
      <c r="H41" s="240" t="str">
        <f t="shared" si="3"/>
        <v/>
      </c>
      <c r="I41" s="241" t="str">
        <f t="shared" si="4"/>
        <v/>
      </c>
      <c r="J41" s="391" t="str">
        <f>IF(I5="","",IF(C41="","",((I41/(C41/1000))+K43)))</f>
        <v/>
      </c>
      <c r="K41" s="392"/>
    </row>
    <row r="42" spans="1:11" ht="13.8" thickBot="1" x14ac:dyDescent="0.3">
      <c r="A42" s="247"/>
      <c r="B42" s="247"/>
      <c r="C42" s="248"/>
      <c r="D42" s="248"/>
      <c r="E42" s="249"/>
      <c r="F42" s="247"/>
      <c r="G42" s="250"/>
      <c r="H42" s="249"/>
      <c r="I42" s="249"/>
      <c r="J42" s="251"/>
      <c r="K42" s="251"/>
    </row>
    <row r="43" spans="1:11" ht="14.4" x14ac:dyDescent="0.3">
      <c r="A43" s="346" t="s">
        <v>184</v>
      </c>
      <c r="B43" s="346"/>
      <c r="C43" s="346"/>
      <c r="D43" s="346"/>
      <c r="E43" s="395" t="str">
        <f>IF(I5="","",SUM(J12+J25+J28+J31))</f>
        <v/>
      </c>
      <c r="F43" s="396"/>
      <c r="G43" s="397" t="s">
        <v>185</v>
      </c>
      <c r="H43" s="346"/>
      <c r="I43" s="346"/>
      <c r="J43" s="398"/>
      <c r="K43" s="242" t="str">
        <f>IF(I5="","",E43/(I5/1000))</f>
        <v/>
      </c>
    </row>
    <row r="44" spans="1:11" ht="15" thickBot="1" x14ac:dyDescent="0.35">
      <c r="A44" s="346" t="s">
        <v>186</v>
      </c>
      <c r="B44" s="399"/>
      <c r="C44" s="399"/>
      <c r="D44" s="399"/>
      <c r="E44" s="400">
        <f>SUM(I35:I41)</f>
        <v>0</v>
      </c>
      <c r="F44" s="401"/>
      <c r="G44" s="397" t="s">
        <v>187</v>
      </c>
      <c r="H44" s="399"/>
      <c r="I44" s="399"/>
      <c r="J44" s="402"/>
      <c r="K44" s="243" t="str">
        <f>IF(I5="","",E45/(I5/1000))</f>
        <v/>
      </c>
    </row>
    <row r="45" spans="1:11" ht="15" thickBot="1" x14ac:dyDescent="0.35">
      <c r="A45" s="215"/>
      <c r="B45" s="244"/>
      <c r="C45" s="244"/>
      <c r="D45" s="245" t="s">
        <v>188</v>
      </c>
      <c r="E45" s="393">
        <f>SUM(E43:F44)</f>
        <v>0</v>
      </c>
      <c r="F45" s="394"/>
      <c r="G45" s="246"/>
      <c r="H45" s="212"/>
      <c r="I45" s="212"/>
      <c r="J45" s="212"/>
      <c r="K45" s="223"/>
    </row>
    <row r="46" spans="1:11" x14ac:dyDescent="0.25">
      <c r="A46" s="169"/>
      <c r="B46" s="169"/>
      <c r="C46" s="169"/>
      <c r="D46" s="169"/>
      <c r="E46" s="169"/>
      <c r="F46" s="169"/>
      <c r="G46" s="169"/>
      <c r="H46" s="169"/>
      <c r="I46" s="169"/>
      <c r="J46" s="169"/>
      <c r="K46" s="169"/>
    </row>
  </sheetData>
  <sheetProtection algorithmName="SHA-512" hashValue="fG6ODypL56NAiaEXGvDOhMLLZRrKAQLsK+sneL2kGLNO+/DZby3ZPdt6G7DN6essdSjv7I6mEUBpH7BW/Ts0cw==" saltValue="g7C7qDOgPZphY09TgaCV8A==" spinCount="100000" sheet="1" objects="1" scenarios="1" selectLockedCells="1"/>
  <mergeCells count="72">
    <mergeCell ref="A41:B41"/>
    <mergeCell ref="C41:D41"/>
    <mergeCell ref="J41:K41"/>
    <mergeCell ref="E45:F45"/>
    <mergeCell ref="A43:D43"/>
    <mergeCell ref="E43:F43"/>
    <mergeCell ref="G43:J43"/>
    <mergeCell ref="A44:D44"/>
    <mergeCell ref="E44:F44"/>
    <mergeCell ref="G44:J44"/>
    <mergeCell ref="A39:B39"/>
    <mergeCell ref="C39:D39"/>
    <mergeCell ref="J39:K39"/>
    <mergeCell ref="A40:B40"/>
    <mergeCell ref="C40:D40"/>
    <mergeCell ref="J40:K40"/>
    <mergeCell ref="A37:B37"/>
    <mergeCell ref="C37:D37"/>
    <mergeCell ref="J37:K37"/>
    <mergeCell ref="A38:B38"/>
    <mergeCell ref="C38:D38"/>
    <mergeCell ref="J38:K38"/>
    <mergeCell ref="A35:B35"/>
    <mergeCell ref="C35:D35"/>
    <mergeCell ref="J35:K35"/>
    <mergeCell ref="A36:B36"/>
    <mergeCell ref="C36:D36"/>
    <mergeCell ref="J36:K36"/>
    <mergeCell ref="J25:K25"/>
    <mergeCell ref="G28:I28"/>
    <mergeCell ref="J28:K28"/>
    <mergeCell ref="A33:C33"/>
    <mergeCell ref="A34:B34"/>
    <mergeCell ref="C34:D34"/>
    <mergeCell ref="J34:K34"/>
    <mergeCell ref="E32:F32"/>
    <mergeCell ref="A20:B20"/>
    <mergeCell ref="G20:H20"/>
    <mergeCell ref="A21:B21"/>
    <mergeCell ref="G21:H21"/>
    <mergeCell ref="A22:B22"/>
    <mergeCell ref="G22:H22"/>
    <mergeCell ref="A23:B23"/>
    <mergeCell ref="G23:H23"/>
    <mergeCell ref="G25:I25"/>
    <mergeCell ref="A15:B15"/>
    <mergeCell ref="A17:B17"/>
    <mergeCell ref="A18:B18"/>
    <mergeCell ref="G18:H18"/>
    <mergeCell ref="A19:B19"/>
    <mergeCell ref="G19:H19"/>
    <mergeCell ref="A11:B11"/>
    <mergeCell ref="A12:B12"/>
    <mergeCell ref="G12:I12"/>
    <mergeCell ref="J12:K12"/>
    <mergeCell ref="A13:B13"/>
    <mergeCell ref="G31:I31"/>
    <mergeCell ref="J31:K31"/>
    <mergeCell ref="E5:H5"/>
    <mergeCell ref="I5:K5"/>
    <mergeCell ref="A1:F1"/>
    <mergeCell ref="H1:I1"/>
    <mergeCell ref="A3:B3"/>
    <mergeCell ref="C3:H3"/>
    <mergeCell ref="J3:K3"/>
    <mergeCell ref="A14:B14"/>
    <mergeCell ref="C6:G6"/>
    <mergeCell ref="A7:B7"/>
    <mergeCell ref="H7:K10"/>
    <mergeCell ref="A8:B8"/>
    <mergeCell ref="A9:B9"/>
    <mergeCell ref="A10:B10"/>
  </mergeCell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workbookViewId="0">
      <selection activeCell="F14" sqref="F14"/>
    </sheetView>
  </sheetViews>
  <sheetFormatPr defaultRowHeight="13.2" x14ac:dyDescent="0.25"/>
  <cols>
    <col min="1" max="1" width="10.6640625" customWidth="1"/>
    <col min="2" max="2" width="23.109375" customWidth="1"/>
    <col min="3" max="3" width="21.33203125" customWidth="1"/>
    <col min="4" max="4" width="5.6640625" customWidth="1"/>
    <col min="5" max="5" width="6.88671875" customWidth="1"/>
    <col min="6" max="6" width="8.109375" customWidth="1"/>
    <col min="7" max="7" width="7.5546875" customWidth="1"/>
    <col min="8" max="8" width="0.5546875" hidden="1" customWidth="1"/>
    <col min="10" max="10" width="10.44140625" customWidth="1"/>
  </cols>
  <sheetData>
    <row r="1" spans="1:14" ht="15.6" x14ac:dyDescent="0.25">
      <c r="A1" s="404" t="s">
        <v>18</v>
      </c>
      <c r="B1" s="404"/>
      <c r="C1" s="404"/>
      <c r="D1" s="51"/>
      <c r="E1" s="27"/>
      <c r="F1" s="27"/>
      <c r="G1" s="27"/>
      <c r="H1" s="27"/>
      <c r="I1" s="405" t="s">
        <v>7</v>
      </c>
      <c r="J1" s="406"/>
      <c r="K1" s="19"/>
      <c r="L1" s="19"/>
      <c r="M1" s="19"/>
      <c r="N1" s="20"/>
    </row>
    <row r="2" spans="1:14" x14ac:dyDescent="0.25">
      <c r="A2" s="2"/>
      <c r="B2" s="2"/>
      <c r="C2" s="2"/>
      <c r="D2" s="52"/>
      <c r="E2" s="2"/>
      <c r="F2" s="12" t="s">
        <v>4</v>
      </c>
      <c r="G2" s="2"/>
      <c r="H2" s="2"/>
      <c r="I2" s="407" t="s">
        <v>6</v>
      </c>
      <c r="J2" s="408"/>
      <c r="K2" s="19"/>
      <c r="L2" s="19"/>
      <c r="M2" s="19"/>
      <c r="N2" s="20"/>
    </row>
    <row r="3" spans="1:14" x14ac:dyDescent="0.25">
      <c r="A3" s="413">
        <f>'System Data'!C5</f>
        <v>0</v>
      </c>
      <c r="B3" s="414"/>
      <c r="C3" s="12" t="s">
        <v>19</v>
      </c>
      <c r="D3" s="415" t="s">
        <v>267</v>
      </c>
      <c r="E3" s="416"/>
      <c r="F3" s="192"/>
      <c r="G3" s="2"/>
      <c r="H3" s="2"/>
      <c r="I3" s="409"/>
      <c r="J3" s="410"/>
      <c r="K3" s="24"/>
      <c r="L3" s="19"/>
      <c r="M3" s="19"/>
      <c r="N3" s="20"/>
    </row>
    <row r="4" spans="1:14" x14ac:dyDescent="0.25">
      <c r="A4" s="2"/>
      <c r="B4" s="2"/>
      <c r="C4" s="2"/>
      <c r="D4" s="415" t="s">
        <v>268</v>
      </c>
      <c r="E4" s="416"/>
      <c r="F4" s="16">
        <f>0.785*F3*F3</f>
        <v>0</v>
      </c>
      <c r="G4" s="2" t="s">
        <v>11</v>
      </c>
      <c r="H4" s="2"/>
      <c r="I4" s="409"/>
      <c r="J4" s="410"/>
      <c r="K4" s="24"/>
      <c r="L4" s="19"/>
      <c r="M4" s="19"/>
      <c r="N4" s="20"/>
    </row>
    <row r="5" spans="1:14" x14ac:dyDescent="0.25">
      <c r="A5" s="417">
        <f>'System Data'!J5</f>
        <v>0</v>
      </c>
      <c r="B5" s="418"/>
      <c r="C5" s="12" t="s">
        <v>3</v>
      </c>
      <c r="D5" s="53"/>
      <c r="E5" s="12"/>
      <c r="F5" s="2"/>
      <c r="G5" s="2"/>
      <c r="H5" s="2"/>
      <c r="I5" s="409"/>
      <c r="J5" s="410"/>
      <c r="K5" s="19"/>
      <c r="L5" s="19"/>
      <c r="M5" s="19"/>
      <c r="N5" s="20"/>
    </row>
    <row r="6" spans="1:14" x14ac:dyDescent="0.25">
      <c r="A6" s="23"/>
      <c r="B6" s="23"/>
      <c r="C6" s="12"/>
      <c r="D6" s="54"/>
      <c r="E6" s="17"/>
      <c r="F6" s="2" t="s">
        <v>5</v>
      </c>
      <c r="G6" s="28" t="s">
        <v>9</v>
      </c>
      <c r="H6" s="2"/>
      <c r="I6" s="409"/>
      <c r="J6" s="410"/>
      <c r="K6" s="19"/>
      <c r="L6" s="19"/>
      <c r="M6" s="19"/>
      <c r="N6" s="20"/>
    </row>
    <row r="7" spans="1:14" x14ac:dyDescent="0.25">
      <c r="A7" s="23" t="s">
        <v>1</v>
      </c>
      <c r="B7" s="116">
        <f>'System Data'!B3</f>
        <v>0</v>
      </c>
      <c r="C7" s="1"/>
      <c r="D7" s="415" t="s">
        <v>269</v>
      </c>
      <c r="E7" s="419"/>
      <c r="F7" s="193"/>
      <c r="G7" s="187"/>
      <c r="H7" s="3"/>
      <c r="I7" s="409"/>
      <c r="J7" s="410"/>
      <c r="K7" s="19"/>
      <c r="L7" s="19"/>
      <c r="M7" s="19"/>
      <c r="N7" s="20"/>
    </row>
    <row r="8" spans="1:14" x14ac:dyDescent="0.25">
      <c r="A8" s="23" t="s">
        <v>2</v>
      </c>
      <c r="B8" s="116">
        <f>'System Data'!E3</f>
        <v>0</v>
      </c>
      <c r="C8" s="1"/>
      <c r="D8" s="415" t="s">
        <v>268</v>
      </c>
      <c r="E8" s="419"/>
      <c r="F8" s="14">
        <f>F7*G7</f>
        <v>0</v>
      </c>
      <c r="G8" s="17" t="s">
        <v>11</v>
      </c>
      <c r="H8" s="3"/>
      <c r="I8" s="411"/>
      <c r="J8" s="412"/>
      <c r="K8" s="19"/>
      <c r="L8" s="19"/>
      <c r="M8" s="19"/>
      <c r="N8" s="20"/>
    </row>
    <row r="9" spans="1:14" x14ac:dyDescent="0.25">
      <c r="A9" s="4"/>
      <c r="B9" s="4"/>
      <c r="C9" s="4"/>
      <c r="D9" s="424" t="s">
        <v>246</v>
      </c>
      <c r="E9" s="425"/>
      <c r="F9" s="425"/>
      <c r="G9" s="425"/>
      <c r="H9" s="425"/>
      <c r="I9" s="425"/>
      <c r="J9" s="426"/>
      <c r="K9" s="19"/>
      <c r="L9" s="19"/>
      <c r="M9" s="19"/>
      <c r="N9" s="20"/>
    </row>
    <row r="10" spans="1:14" ht="54" customHeight="1" x14ac:dyDescent="0.25">
      <c r="A10" s="55" t="s">
        <v>20</v>
      </c>
      <c r="B10" s="55" t="s">
        <v>21</v>
      </c>
      <c r="C10" s="5" t="s">
        <v>22</v>
      </c>
      <c r="D10" s="29" t="s">
        <v>23</v>
      </c>
      <c r="E10" s="30" t="s">
        <v>270</v>
      </c>
      <c r="F10" s="30" t="s">
        <v>8</v>
      </c>
      <c r="G10" s="29" t="s">
        <v>10</v>
      </c>
      <c r="H10" s="5"/>
      <c r="I10" s="5" t="s">
        <v>0</v>
      </c>
      <c r="J10" s="5" t="s">
        <v>24</v>
      </c>
      <c r="K10" s="18"/>
      <c r="L10" s="19"/>
      <c r="M10" s="19"/>
      <c r="N10" s="20"/>
    </row>
    <row r="11" spans="1:14" x14ac:dyDescent="0.25">
      <c r="A11" s="56"/>
      <c r="B11" s="11"/>
      <c r="C11" s="11"/>
      <c r="D11" s="10"/>
      <c r="E11" s="255"/>
      <c r="F11" s="15"/>
      <c r="G11" s="10"/>
      <c r="H11" s="7">
        <f>SQRT(G11)</f>
        <v>0</v>
      </c>
      <c r="I11" s="6" t="str">
        <f t="shared" ref="I11:I50" si="0">IF(E11="","",IF(E11="Hole",(30.394*F11*H11),IF(E11="Crack",(22.796*F11*H11))))</f>
        <v/>
      </c>
      <c r="J11" s="8" t="str">
        <f>IF(I11="","",IF(I11&gt;0,I11*D11,""))</f>
        <v/>
      </c>
      <c r="K11" s="25"/>
      <c r="L11" s="19"/>
      <c r="M11" s="19"/>
      <c r="N11" s="20"/>
    </row>
    <row r="12" spans="1:14" x14ac:dyDescent="0.25">
      <c r="A12" s="56"/>
      <c r="B12" s="11"/>
      <c r="C12" s="11"/>
      <c r="D12" s="10"/>
      <c r="E12" s="255"/>
      <c r="F12" s="15"/>
      <c r="G12" s="10"/>
      <c r="H12" s="7">
        <f t="shared" ref="H12:H50" si="1">SQRT(G12)</f>
        <v>0</v>
      </c>
      <c r="I12" s="6" t="str">
        <f t="shared" si="0"/>
        <v/>
      </c>
      <c r="J12" s="8" t="str">
        <f t="shared" ref="J12:J50" si="2">IF(I12="","",IF(I12&gt;0,I12*D12,""))</f>
        <v/>
      </c>
      <c r="K12" s="25"/>
      <c r="L12" s="19"/>
      <c r="M12" s="19"/>
      <c r="N12" s="20"/>
    </row>
    <row r="13" spans="1:14" x14ac:dyDescent="0.25">
      <c r="A13" s="56"/>
      <c r="B13" s="11"/>
      <c r="C13" s="11"/>
      <c r="D13" s="10"/>
      <c r="E13" s="255"/>
      <c r="F13" s="15"/>
      <c r="G13" s="10"/>
      <c r="H13" s="7">
        <f t="shared" si="1"/>
        <v>0</v>
      </c>
      <c r="I13" s="6" t="str">
        <f t="shared" si="0"/>
        <v/>
      </c>
      <c r="J13" s="8" t="str">
        <f t="shared" si="2"/>
        <v/>
      </c>
      <c r="K13" s="25"/>
      <c r="L13" s="19"/>
      <c r="M13" s="19"/>
      <c r="N13" s="20"/>
    </row>
    <row r="14" spans="1:14" x14ac:dyDescent="0.25">
      <c r="A14" s="11"/>
      <c r="B14" s="11"/>
      <c r="C14" s="11"/>
      <c r="D14" s="10"/>
      <c r="E14" s="255"/>
      <c r="F14" s="15"/>
      <c r="G14" s="10"/>
      <c r="H14" s="7">
        <f t="shared" si="1"/>
        <v>0</v>
      </c>
      <c r="I14" s="6" t="str">
        <f t="shared" si="0"/>
        <v/>
      </c>
      <c r="J14" s="8" t="str">
        <f t="shared" si="2"/>
        <v/>
      </c>
      <c r="K14" s="25"/>
      <c r="L14" s="19"/>
      <c r="M14" s="19"/>
      <c r="N14" s="20"/>
    </row>
    <row r="15" spans="1:14" x14ac:dyDescent="0.25">
      <c r="A15" s="11"/>
      <c r="B15" s="11"/>
      <c r="C15" s="11"/>
      <c r="D15" s="10"/>
      <c r="E15" s="255"/>
      <c r="F15" s="15"/>
      <c r="G15" s="10"/>
      <c r="H15" s="7">
        <f t="shared" si="1"/>
        <v>0</v>
      </c>
      <c r="I15" s="6" t="str">
        <f t="shared" si="0"/>
        <v/>
      </c>
      <c r="J15" s="8" t="str">
        <f t="shared" si="2"/>
        <v/>
      </c>
      <c r="K15" s="25"/>
      <c r="L15" s="19"/>
      <c r="M15" s="19"/>
      <c r="N15" s="20"/>
    </row>
    <row r="16" spans="1:14" x14ac:dyDescent="0.25">
      <c r="A16" s="11"/>
      <c r="B16" s="11"/>
      <c r="C16" s="11"/>
      <c r="D16" s="10"/>
      <c r="E16" s="255"/>
      <c r="F16" s="15"/>
      <c r="G16" s="10"/>
      <c r="H16" s="7">
        <f t="shared" si="1"/>
        <v>0</v>
      </c>
      <c r="I16" s="6" t="str">
        <f t="shared" si="0"/>
        <v/>
      </c>
      <c r="J16" s="8" t="str">
        <f t="shared" si="2"/>
        <v/>
      </c>
      <c r="K16" s="25"/>
      <c r="L16" s="19"/>
      <c r="M16" s="19"/>
      <c r="N16" s="20"/>
    </row>
    <row r="17" spans="1:14" x14ac:dyDescent="0.25">
      <c r="A17" s="11"/>
      <c r="B17" s="11"/>
      <c r="C17" s="11"/>
      <c r="D17" s="10"/>
      <c r="E17" s="255"/>
      <c r="F17" s="15"/>
      <c r="G17" s="10"/>
      <c r="H17" s="7">
        <f t="shared" si="1"/>
        <v>0</v>
      </c>
      <c r="I17" s="6" t="str">
        <f t="shared" si="0"/>
        <v/>
      </c>
      <c r="J17" s="8" t="str">
        <f t="shared" si="2"/>
        <v/>
      </c>
      <c r="K17" s="25"/>
      <c r="L17" s="19"/>
      <c r="M17" s="19"/>
      <c r="N17" s="20"/>
    </row>
    <row r="18" spans="1:14" x14ac:dyDescent="0.25">
      <c r="A18" s="11"/>
      <c r="B18" s="11"/>
      <c r="C18" s="11"/>
      <c r="D18" s="10"/>
      <c r="E18" s="255"/>
      <c r="F18" s="15"/>
      <c r="G18" s="10"/>
      <c r="H18" s="7">
        <f t="shared" si="1"/>
        <v>0</v>
      </c>
      <c r="I18" s="6" t="str">
        <f t="shared" si="0"/>
        <v/>
      </c>
      <c r="J18" s="8" t="str">
        <f t="shared" si="2"/>
        <v/>
      </c>
      <c r="K18" s="25"/>
      <c r="L18" s="19"/>
      <c r="M18" s="19"/>
      <c r="N18" s="20"/>
    </row>
    <row r="19" spans="1:14" x14ac:dyDescent="0.25">
      <c r="A19" s="11"/>
      <c r="B19" s="11"/>
      <c r="C19" s="11"/>
      <c r="D19" s="10"/>
      <c r="E19" s="255"/>
      <c r="F19" s="15"/>
      <c r="G19" s="10"/>
      <c r="H19" s="7">
        <f t="shared" si="1"/>
        <v>0</v>
      </c>
      <c r="I19" s="6" t="str">
        <f t="shared" si="0"/>
        <v/>
      </c>
      <c r="J19" s="8" t="str">
        <f t="shared" si="2"/>
        <v/>
      </c>
      <c r="K19" s="25"/>
      <c r="L19" s="19"/>
      <c r="M19" s="19"/>
      <c r="N19" s="20"/>
    </row>
    <row r="20" spans="1:14" x14ac:dyDescent="0.25">
      <c r="A20" s="11"/>
      <c r="B20" s="11"/>
      <c r="C20" s="11"/>
      <c r="D20" s="10"/>
      <c r="E20" s="255"/>
      <c r="F20" s="15"/>
      <c r="G20" s="10"/>
      <c r="H20" s="7">
        <f t="shared" si="1"/>
        <v>0</v>
      </c>
      <c r="I20" s="6" t="str">
        <f t="shared" si="0"/>
        <v/>
      </c>
      <c r="J20" s="8" t="str">
        <f t="shared" si="2"/>
        <v/>
      </c>
      <c r="K20" s="25"/>
      <c r="L20" s="19"/>
      <c r="M20" s="19"/>
      <c r="N20" s="20"/>
    </row>
    <row r="21" spans="1:14" x14ac:dyDescent="0.25">
      <c r="A21" s="11"/>
      <c r="B21" s="11"/>
      <c r="C21" s="11"/>
      <c r="D21" s="10"/>
      <c r="E21" s="255"/>
      <c r="F21" s="15"/>
      <c r="G21" s="10"/>
      <c r="H21" s="7">
        <f t="shared" si="1"/>
        <v>0</v>
      </c>
      <c r="I21" s="6" t="str">
        <f t="shared" si="0"/>
        <v/>
      </c>
      <c r="J21" s="8" t="str">
        <f t="shared" si="2"/>
        <v/>
      </c>
      <c r="K21" s="25"/>
      <c r="L21" s="19"/>
      <c r="M21" s="19"/>
      <c r="N21" s="20"/>
    </row>
    <row r="22" spans="1:14" x14ac:dyDescent="0.25">
      <c r="A22" s="11"/>
      <c r="B22" s="11"/>
      <c r="C22" s="11"/>
      <c r="D22" s="10"/>
      <c r="E22" s="255"/>
      <c r="F22" s="15"/>
      <c r="G22" s="10"/>
      <c r="H22" s="7">
        <f t="shared" si="1"/>
        <v>0</v>
      </c>
      <c r="I22" s="6" t="str">
        <f t="shared" si="0"/>
        <v/>
      </c>
      <c r="J22" s="8" t="str">
        <f t="shared" si="2"/>
        <v/>
      </c>
      <c r="K22" s="25"/>
      <c r="L22" s="19"/>
      <c r="M22" s="19"/>
      <c r="N22" s="20"/>
    </row>
    <row r="23" spans="1:14" x14ac:dyDescent="0.25">
      <c r="A23" s="56"/>
      <c r="B23" s="11"/>
      <c r="C23" s="11"/>
      <c r="D23" s="10"/>
      <c r="E23" s="255"/>
      <c r="F23" s="15"/>
      <c r="G23" s="10"/>
      <c r="H23" s="7">
        <f t="shared" si="1"/>
        <v>0</v>
      </c>
      <c r="I23" s="6" t="str">
        <f t="shared" si="0"/>
        <v/>
      </c>
      <c r="J23" s="8" t="str">
        <f t="shared" si="2"/>
        <v/>
      </c>
      <c r="K23" s="25"/>
      <c r="L23" s="19"/>
      <c r="M23" s="19"/>
      <c r="N23" s="20"/>
    </row>
    <row r="24" spans="1:14" x14ac:dyDescent="0.25">
      <c r="A24" s="11"/>
      <c r="B24" s="11"/>
      <c r="C24" s="11"/>
      <c r="D24" s="10"/>
      <c r="E24" s="255"/>
      <c r="F24" s="15"/>
      <c r="G24" s="10"/>
      <c r="H24" s="7">
        <f t="shared" si="1"/>
        <v>0</v>
      </c>
      <c r="I24" s="6" t="str">
        <f t="shared" si="0"/>
        <v/>
      </c>
      <c r="J24" s="8" t="str">
        <f t="shared" si="2"/>
        <v/>
      </c>
      <c r="K24" s="25"/>
      <c r="L24" s="19"/>
      <c r="M24" s="19"/>
      <c r="N24" s="20"/>
    </row>
    <row r="25" spans="1:14" x14ac:dyDescent="0.25">
      <c r="A25" s="11"/>
      <c r="B25" s="11"/>
      <c r="C25" s="11"/>
      <c r="D25" s="10"/>
      <c r="E25" s="255"/>
      <c r="F25" s="15"/>
      <c r="G25" s="10"/>
      <c r="H25" s="7">
        <f t="shared" si="1"/>
        <v>0</v>
      </c>
      <c r="I25" s="6" t="str">
        <f t="shared" si="0"/>
        <v/>
      </c>
      <c r="J25" s="8" t="str">
        <f t="shared" si="2"/>
        <v/>
      </c>
      <c r="K25" s="25"/>
      <c r="L25" s="19"/>
      <c r="M25" s="19"/>
      <c r="N25" s="20"/>
    </row>
    <row r="26" spans="1:14" x14ac:dyDescent="0.25">
      <c r="A26" s="11"/>
      <c r="B26" s="11"/>
      <c r="C26" s="11"/>
      <c r="D26" s="10"/>
      <c r="E26" s="255"/>
      <c r="F26" s="15"/>
      <c r="G26" s="10"/>
      <c r="H26" s="7">
        <f t="shared" si="1"/>
        <v>0</v>
      </c>
      <c r="I26" s="6" t="str">
        <f t="shared" si="0"/>
        <v/>
      </c>
      <c r="J26" s="8" t="str">
        <f t="shared" si="2"/>
        <v/>
      </c>
      <c r="K26" s="25"/>
      <c r="L26" s="19"/>
      <c r="M26" s="19"/>
      <c r="N26" s="20"/>
    </row>
    <row r="27" spans="1:14" x14ac:dyDescent="0.25">
      <c r="A27" s="11"/>
      <c r="B27" s="11"/>
      <c r="C27" s="11"/>
      <c r="D27" s="10"/>
      <c r="E27" s="255"/>
      <c r="F27" s="15"/>
      <c r="G27" s="10"/>
      <c r="H27" s="7">
        <f t="shared" si="1"/>
        <v>0</v>
      </c>
      <c r="I27" s="6" t="str">
        <f t="shared" si="0"/>
        <v/>
      </c>
      <c r="J27" s="8" t="str">
        <f t="shared" si="2"/>
        <v/>
      </c>
      <c r="K27" s="25"/>
      <c r="L27" s="19"/>
      <c r="M27" s="19"/>
      <c r="N27" s="20"/>
    </row>
    <row r="28" spans="1:14" x14ac:dyDescent="0.25">
      <c r="A28" s="11"/>
      <c r="B28" s="11"/>
      <c r="C28" s="11"/>
      <c r="D28" s="10"/>
      <c r="E28" s="255"/>
      <c r="F28" s="15"/>
      <c r="G28" s="10"/>
      <c r="H28" s="7">
        <f t="shared" si="1"/>
        <v>0</v>
      </c>
      <c r="I28" s="6" t="str">
        <f t="shared" si="0"/>
        <v/>
      </c>
      <c r="J28" s="8" t="str">
        <f t="shared" si="2"/>
        <v/>
      </c>
      <c r="K28" s="25"/>
      <c r="L28" s="19"/>
      <c r="M28" s="19"/>
      <c r="N28" s="20"/>
    </row>
    <row r="29" spans="1:14" x14ac:dyDescent="0.25">
      <c r="A29" s="11"/>
      <c r="B29" s="11"/>
      <c r="C29" s="11"/>
      <c r="D29" s="10"/>
      <c r="E29" s="255"/>
      <c r="F29" s="15"/>
      <c r="G29" s="10"/>
      <c r="H29" s="7">
        <f t="shared" si="1"/>
        <v>0</v>
      </c>
      <c r="I29" s="6" t="str">
        <f t="shared" si="0"/>
        <v/>
      </c>
      <c r="J29" s="8" t="str">
        <f t="shared" si="2"/>
        <v/>
      </c>
      <c r="K29" s="25"/>
      <c r="L29" s="19"/>
      <c r="M29" s="19"/>
      <c r="N29" s="20"/>
    </row>
    <row r="30" spans="1:14" x14ac:dyDescent="0.25">
      <c r="A30" s="11"/>
      <c r="B30" s="11"/>
      <c r="C30" s="11"/>
      <c r="D30" s="10"/>
      <c r="E30" s="255"/>
      <c r="F30" s="15"/>
      <c r="G30" s="10"/>
      <c r="H30" s="7">
        <f t="shared" si="1"/>
        <v>0</v>
      </c>
      <c r="I30" s="6" t="str">
        <f t="shared" si="0"/>
        <v/>
      </c>
      <c r="J30" s="8" t="str">
        <f t="shared" si="2"/>
        <v/>
      </c>
      <c r="K30" s="25"/>
      <c r="L30" s="19"/>
      <c r="M30" s="19"/>
      <c r="N30" s="20"/>
    </row>
    <row r="31" spans="1:14" x14ac:dyDescent="0.25">
      <c r="A31" s="11"/>
      <c r="B31" s="11"/>
      <c r="C31" s="11"/>
      <c r="D31" s="10"/>
      <c r="E31" s="255"/>
      <c r="F31" s="15"/>
      <c r="G31" s="10"/>
      <c r="H31" s="7">
        <f t="shared" si="1"/>
        <v>0</v>
      </c>
      <c r="I31" s="6" t="str">
        <f t="shared" si="0"/>
        <v/>
      </c>
      <c r="J31" s="8" t="str">
        <f t="shared" si="2"/>
        <v/>
      </c>
      <c r="K31" s="25"/>
      <c r="L31" s="19"/>
      <c r="M31" s="19"/>
      <c r="N31" s="20"/>
    </row>
    <row r="32" spans="1:14" x14ac:dyDescent="0.25">
      <c r="A32" s="11"/>
      <c r="B32" s="11"/>
      <c r="C32" s="11"/>
      <c r="D32" s="10"/>
      <c r="E32" s="255"/>
      <c r="F32" s="15"/>
      <c r="G32" s="10"/>
      <c r="H32" s="7">
        <f t="shared" si="1"/>
        <v>0</v>
      </c>
      <c r="I32" s="6" t="str">
        <f t="shared" si="0"/>
        <v/>
      </c>
      <c r="J32" s="8" t="str">
        <f t="shared" si="2"/>
        <v/>
      </c>
      <c r="K32" s="25"/>
      <c r="L32" s="19"/>
      <c r="M32" s="19"/>
      <c r="N32" s="20"/>
    </row>
    <row r="33" spans="1:14" x14ac:dyDescent="0.25">
      <c r="A33" s="11"/>
      <c r="B33" s="11"/>
      <c r="C33" s="11"/>
      <c r="D33" s="10"/>
      <c r="E33" s="255"/>
      <c r="F33" s="15"/>
      <c r="G33" s="10"/>
      <c r="H33" s="7">
        <f t="shared" si="1"/>
        <v>0</v>
      </c>
      <c r="I33" s="6" t="str">
        <f t="shared" si="0"/>
        <v/>
      </c>
      <c r="J33" s="8" t="str">
        <f t="shared" si="2"/>
        <v/>
      </c>
      <c r="K33" s="25"/>
      <c r="L33" s="19"/>
      <c r="M33" s="19"/>
      <c r="N33" s="20"/>
    </row>
    <row r="34" spans="1:14" x14ac:dyDescent="0.25">
      <c r="A34" s="11"/>
      <c r="B34" s="11"/>
      <c r="C34" s="11"/>
      <c r="D34" s="10"/>
      <c r="E34" s="255"/>
      <c r="F34" s="15"/>
      <c r="G34" s="10"/>
      <c r="H34" s="7">
        <f t="shared" si="1"/>
        <v>0</v>
      </c>
      <c r="I34" s="6" t="str">
        <f t="shared" si="0"/>
        <v/>
      </c>
      <c r="J34" s="8" t="str">
        <f t="shared" si="2"/>
        <v/>
      </c>
      <c r="K34" s="25"/>
      <c r="L34" s="19"/>
      <c r="M34" s="19"/>
      <c r="N34" s="20"/>
    </row>
    <row r="35" spans="1:14" x14ac:dyDescent="0.25">
      <c r="A35" s="11"/>
      <c r="B35" s="11"/>
      <c r="C35" s="11"/>
      <c r="D35" s="10"/>
      <c r="E35" s="255"/>
      <c r="F35" s="15"/>
      <c r="G35" s="10"/>
      <c r="H35" s="7">
        <f t="shared" si="1"/>
        <v>0</v>
      </c>
      <c r="I35" s="6" t="str">
        <f t="shared" si="0"/>
        <v/>
      </c>
      <c r="J35" s="8" t="str">
        <f t="shared" si="2"/>
        <v/>
      </c>
      <c r="K35" s="25"/>
      <c r="L35" s="19"/>
      <c r="M35" s="19"/>
      <c r="N35" s="20"/>
    </row>
    <row r="36" spans="1:14" x14ac:dyDescent="0.25">
      <c r="A36" s="11"/>
      <c r="B36" s="11"/>
      <c r="C36" s="11"/>
      <c r="D36" s="10"/>
      <c r="E36" s="255"/>
      <c r="F36" s="15"/>
      <c r="G36" s="10"/>
      <c r="H36" s="7">
        <f t="shared" si="1"/>
        <v>0</v>
      </c>
      <c r="I36" s="6" t="str">
        <f t="shared" si="0"/>
        <v/>
      </c>
      <c r="J36" s="8" t="str">
        <f t="shared" si="2"/>
        <v/>
      </c>
      <c r="K36" s="25"/>
      <c r="L36" s="19"/>
      <c r="M36" s="19"/>
      <c r="N36" s="20"/>
    </row>
    <row r="37" spans="1:14" x14ac:dyDescent="0.25">
      <c r="A37" s="11"/>
      <c r="B37" s="11"/>
      <c r="C37" s="11"/>
      <c r="D37" s="10"/>
      <c r="E37" s="255"/>
      <c r="F37" s="15"/>
      <c r="G37" s="10"/>
      <c r="H37" s="7">
        <f t="shared" si="1"/>
        <v>0</v>
      </c>
      <c r="I37" s="6" t="str">
        <f t="shared" si="0"/>
        <v/>
      </c>
      <c r="J37" s="8" t="str">
        <f t="shared" si="2"/>
        <v/>
      </c>
      <c r="K37" s="25"/>
      <c r="L37" s="19"/>
      <c r="M37" s="19"/>
      <c r="N37" s="20"/>
    </row>
    <row r="38" spans="1:14" x14ac:dyDescent="0.25">
      <c r="A38" s="11"/>
      <c r="B38" s="11"/>
      <c r="C38" s="11"/>
      <c r="D38" s="10"/>
      <c r="E38" s="255"/>
      <c r="F38" s="15"/>
      <c r="G38" s="10"/>
      <c r="H38" s="7">
        <f t="shared" si="1"/>
        <v>0</v>
      </c>
      <c r="I38" s="6" t="str">
        <f t="shared" si="0"/>
        <v/>
      </c>
      <c r="J38" s="8" t="str">
        <f t="shared" si="2"/>
        <v/>
      </c>
      <c r="K38" s="25"/>
      <c r="L38" s="19"/>
      <c r="M38" s="19"/>
      <c r="N38" s="20"/>
    </row>
    <row r="39" spans="1:14" x14ac:dyDescent="0.25">
      <c r="A39" s="11"/>
      <c r="B39" s="11"/>
      <c r="C39" s="11"/>
      <c r="D39" s="10"/>
      <c r="E39" s="255"/>
      <c r="F39" s="15"/>
      <c r="G39" s="10"/>
      <c r="H39" s="7">
        <f t="shared" si="1"/>
        <v>0</v>
      </c>
      <c r="I39" s="6" t="str">
        <f t="shared" si="0"/>
        <v/>
      </c>
      <c r="J39" s="8" t="str">
        <f t="shared" si="2"/>
        <v/>
      </c>
      <c r="K39" s="25"/>
      <c r="L39" s="19"/>
      <c r="M39" s="19"/>
      <c r="N39" s="20"/>
    </row>
    <row r="40" spans="1:14" x14ac:dyDescent="0.25">
      <c r="A40" s="11"/>
      <c r="B40" s="11"/>
      <c r="C40" s="11"/>
      <c r="D40" s="10"/>
      <c r="E40" s="255"/>
      <c r="F40" s="15"/>
      <c r="G40" s="10"/>
      <c r="H40" s="7">
        <f t="shared" si="1"/>
        <v>0</v>
      </c>
      <c r="I40" s="6" t="str">
        <f t="shared" si="0"/>
        <v/>
      </c>
      <c r="J40" s="8" t="str">
        <f t="shared" si="2"/>
        <v/>
      </c>
      <c r="K40" s="25"/>
      <c r="L40" s="19"/>
      <c r="M40" s="19"/>
      <c r="N40" s="20"/>
    </row>
    <row r="41" spans="1:14" x14ac:dyDescent="0.25">
      <c r="A41" s="11"/>
      <c r="B41" s="11"/>
      <c r="C41" s="11"/>
      <c r="D41" s="10"/>
      <c r="E41" s="255"/>
      <c r="F41" s="15"/>
      <c r="G41" s="10"/>
      <c r="H41" s="7">
        <f t="shared" si="1"/>
        <v>0</v>
      </c>
      <c r="I41" s="6" t="str">
        <f t="shared" si="0"/>
        <v/>
      </c>
      <c r="J41" s="8" t="str">
        <f t="shared" si="2"/>
        <v/>
      </c>
      <c r="K41" s="25"/>
      <c r="L41" s="19"/>
      <c r="M41" s="19"/>
      <c r="N41" s="20"/>
    </row>
    <row r="42" spans="1:14" x14ac:dyDescent="0.25">
      <c r="A42" s="11"/>
      <c r="B42" s="11"/>
      <c r="C42" s="11"/>
      <c r="D42" s="10"/>
      <c r="E42" s="255"/>
      <c r="F42" s="15"/>
      <c r="G42" s="10"/>
      <c r="H42" s="7">
        <f t="shared" si="1"/>
        <v>0</v>
      </c>
      <c r="I42" s="6" t="str">
        <f t="shared" si="0"/>
        <v/>
      </c>
      <c r="J42" s="8" t="str">
        <f t="shared" si="2"/>
        <v/>
      </c>
      <c r="K42" s="25"/>
      <c r="L42" s="19"/>
      <c r="M42" s="19"/>
      <c r="N42" s="20"/>
    </row>
    <row r="43" spans="1:14" x14ac:dyDescent="0.25">
      <c r="A43" s="11"/>
      <c r="B43" s="11"/>
      <c r="C43" s="11"/>
      <c r="D43" s="10"/>
      <c r="E43" s="255"/>
      <c r="F43" s="15"/>
      <c r="G43" s="10"/>
      <c r="H43" s="7">
        <f t="shared" si="1"/>
        <v>0</v>
      </c>
      <c r="I43" s="6" t="str">
        <f t="shared" si="0"/>
        <v/>
      </c>
      <c r="J43" s="8" t="str">
        <f t="shared" si="2"/>
        <v/>
      </c>
      <c r="K43" s="25"/>
      <c r="L43" s="19"/>
      <c r="M43" s="19"/>
      <c r="N43" s="20"/>
    </row>
    <row r="44" spans="1:14" x14ac:dyDescent="0.25">
      <c r="A44" s="11"/>
      <c r="B44" s="11"/>
      <c r="C44" s="11"/>
      <c r="D44" s="10"/>
      <c r="E44" s="255"/>
      <c r="F44" s="15"/>
      <c r="G44" s="10"/>
      <c r="H44" s="7">
        <f t="shared" si="1"/>
        <v>0</v>
      </c>
      <c r="I44" s="6" t="str">
        <f t="shared" si="0"/>
        <v/>
      </c>
      <c r="J44" s="8" t="str">
        <f t="shared" si="2"/>
        <v/>
      </c>
      <c r="K44" s="25"/>
      <c r="L44" s="19"/>
      <c r="M44" s="19"/>
      <c r="N44" s="20"/>
    </row>
    <row r="45" spans="1:14" x14ac:dyDescent="0.25">
      <c r="A45" s="11"/>
      <c r="B45" s="11"/>
      <c r="C45" s="11"/>
      <c r="D45" s="10"/>
      <c r="E45" s="255"/>
      <c r="F45" s="15"/>
      <c r="G45" s="10"/>
      <c r="H45" s="7">
        <f t="shared" si="1"/>
        <v>0</v>
      </c>
      <c r="I45" s="6" t="str">
        <f t="shared" si="0"/>
        <v/>
      </c>
      <c r="J45" s="8" t="str">
        <f t="shared" si="2"/>
        <v/>
      </c>
      <c r="K45" s="25"/>
      <c r="L45" s="19"/>
      <c r="M45" s="19"/>
      <c r="N45" s="20"/>
    </row>
    <row r="46" spans="1:14" x14ac:dyDescent="0.25">
      <c r="A46" s="11"/>
      <c r="B46" s="11"/>
      <c r="C46" s="11"/>
      <c r="D46" s="10"/>
      <c r="E46" s="255"/>
      <c r="F46" s="15"/>
      <c r="G46" s="10"/>
      <c r="H46" s="7">
        <f t="shared" si="1"/>
        <v>0</v>
      </c>
      <c r="I46" s="6" t="str">
        <f t="shared" si="0"/>
        <v/>
      </c>
      <c r="J46" s="8" t="str">
        <f t="shared" si="2"/>
        <v/>
      </c>
      <c r="K46" s="25"/>
      <c r="L46" s="19"/>
      <c r="M46" s="19"/>
      <c r="N46" s="20"/>
    </row>
    <row r="47" spans="1:14" x14ac:dyDescent="0.25">
      <c r="A47" s="11"/>
      <c r="B47" s="11"/>
      <c r="C47" s="11"/>
      <c r="D47" s="10"/>
      <c r="E47" s="255"/>
      <c r="F47" s="15"/>
      <c r="G47" s="10"/>
      <c r="H47" s="7">
        <f t="shared" si="1"/>
        <v>0</v>
      </c>
      <c r="I47" s="6" t="str">
        <f t="shared" si="0"/>
        <v/>
      </c>
      <c r="J47" s="8" t="str">
        <f t="shared" si="2"/>
        <v/>
      </c>
      <c r="K47" s="25"/>
      <c r="L47" s="19"/>
      <c r="M47" s="19"/>
      <c r="N47" s="20"/>
    </row>
    <row r="48" spans="1:14" x14ac:dyDescent="0.25">
      <c r="A48" s="11"/>
      <c r="B48" s="11"/>
      <c r="C48" s="11"/>
      <c r="D48" s="10"/>
      <c r="E48" s="255"/>
      <c r="F48" s="15"/>
      <c r="G48" s="10"/>
      <c r="H48" s="7">
        <f t="shared" si="1"/>
        <v>0</v>
      </c>
      <c r="I48" s="6" t="str">
        <f t="shared" si="0"/>
        <v/>
      </c>
      <c r="J48" s="8" t="str">
        <f t="shared" si="2"/>
        <v/>
      </c>
      <c r="K48" s="25"/>
      <c r="L48" s="19"/>
      <c r="M48" s="19"/>
      <c r="N48" s="20"/>
    </row>
    <row r="49" spans="1:14" x14ac:dyDescent="0.25">
      <c r="A49" s="11"/>
      <c r="B49" s="11"/>
      <c r="C49" s="11"/>
      <c r="D49" s="10"/>
      <c r="E49" s="255"/>
      <c r="F49" s="15"/>
      <c r="G49" s="10"/>
      <c r="H49" s="7">
        <f t="shared" si="1"/>
        <v>0</v>
      </c>
      <c r="I49" s="6" t="str">
        <f t="shared" si="0"/>
        <v/>
      </c>
      <c r="J49" s="8"/>
      <c r="K49" s="25"/>
      <c r="L49" s="19"/>
      <c r="M49" s="19"/>
      <c r="N49" s="20"/>
    </row>
    <row r="50" spans="1:14" x14ac:dyDescent="0.25">
      <c r="A50" s="11"/>
      <c r="B50" s="11"/>
      <c r="C50" s="11"/>
      <c r="D50" s="10"/>
      <c r="E50" s="255"/>
      <c r="F50" s="15"/>
      <c r="G50" s="10"/>
      <c r="H50" s="7">
        <f t="shared" si="1"/>
        <v>0</v>
      </c>
      <c r="I50" s="6" t="str">
        <f t="shared" si="0"/>
        <v/>
      </c>
      <c r="J50" s="8" t="str">
        <f t="shared" si="2"/>
        <v/>
      </c>
      <c r="K50" s="25"/>
      <c r="L50" s="19"/>
      <c r="M50" s="19"/>
      <c r="N50" s="20"/>
    </row>
    <row r="51" spans="1:14" x14ac:dyDescent="0.25">
      <c r="A51" s="1"/>
      <c r="B51" s="1"/>
      <c r="C51" s="1"/>
      <c r="D51" s="1"/>
      <c r="E51" s="1"/>
      <c r="F51" s="1"/>
      <c r="G51" s="1"/>
      <c r="H51" s="1"/>
      <c r="I51" s="1"/>
      <c r="J51" s="1"/>
      <c r="K51" s="21"/>
      <c r="L51" s="19"/>
      <c r="M51" s="19"/>
      <c r="N51" s="20"/>
    </row>
    <row r="52" spans="1:14" x14ac:dyDescent="0.25">
      <c r="A52" s="9"/>
      <c r="B52" s="17"/>
      <c r="C52" s="420" t="s">
        <v>25</v>
      </c>
      <c r="D52" s="421"/>
      <c r="E52" s="421"/>
      <c r="F52" s="421"/>
      <c r="G52" s="421"/>
      <c r="H52" s="13"/>
      <c r="I52" s="422">
        <f>SUM(J11:J50)</f>
        <v>0</v>
      </c>
      <c r="J52" s="423"/>
      <c r="K52" s="22"/>
      <c r="L52" s="19"/>
      <c r="M52" s="19"/>
      <c r="N52" s="20"/>
    </row>
    <row r="53" spans="1:14" x14ac:dyDescent="0.25">
      <c r="A53" s="1"/>
      <c r="B53" s="403"/>
      <c r="C53" s="403"/>
      <c r="D53" s="1"/>
      <c r="E53" s="1"/>
      <c r="F53" s="1"/>
      <c r="G53" s="1"/>
      <c r="H53" s="1"/>
      <c r="I53" s="57"/>
      <c r="J53" s="1"/>
      <c r="K53" s="21"/>
      <c r="L53" s="19"/>
      <c r="M53" s="19"/>
      <c r="N53" s="20"/>
    </row>
    <row r="54" spans="1:14" x14ac:dyDescent="0.25">
      <c r="A54" s="1"/>
      <c r="B54" s="1"/>
      <c r="C54" s="1"/>
      <c r="D54" s="1"/>
      <c r="E54" s="1"/>
      <c r="F54" s="1"/>
      <c r="G54" s="1"/>
      <c r="H54" s="1"/>
      <c r="I54" s="57"/>
      <c r="J54" s="58"/>
      <c r="K54" s="26"/>
      <c r="L54" s="19"/>
      <c r="M54" s="19"/>
      <c r="N54" s="20"/>
    </row>
    <row r="55" spans="1:14" x14ac:dyDescent="0.25">
      <c r="A55" s="20"/>
      <c r="B55" s="20"/>
      <c r="C55" s="20"/>
      <c r="D55" s="20"/>
      <c r="E55" s="20"/>
      <c r="F55" s="20"/>
      <c r="G55" s="20"/>
      <c r="H55" s="20"/>
      <c r="I55" s="20"/>
      <c r="J55" s="20"/>
      <c r="K55" s="20"/>
      <c r="L55" s="20"/>
      <c r="M55" s="20"/>
      <c r="N55" s="20"/>
    </row>
    <row r="56" spans="1:14" x14ac:dyDescent="0.25">
      <c r="A56" s="20"/>
      <c r="B56" s="20"/>
      <c r="C56" s="20"/>
      <c r="D56" s="20"/>
      <c r="E56" s="20"/>
      <c r="F56" s="20"/>
      <c r="G56" s="20"/>
      <c r="H56" s="20"/>
      <c r="I56" s="20"/>
      <c r="J56" s="20"/>
      <c r="K56" s="20"/>
      <c r="L56" s="20"/>
      <c r="M56" s="20"/>
      <c r="N56" s="20"/>
    </row>
    <row r="57" spans="1:14" x14ac:dyDescent="0.25">
      <c r="A57" s="20"/>
      <c r="B57" s="20"/>
      <c r="C57" s="20"/>
      <c r="D57" s="20"/>
      <c r="E57" s="20"/>
      <c r="F57" s="20"/>
      <c r="G57" s="20"/>
      <c r="H57" s="20"/>
      <c r="I57" s="20"/>
      <c r="J57" s="20"/>
    </row>
  </sheetData>
  <sheetProtection algorithmName="SHA-512" hashValue="6lp1fu4NjpZJLAo/jZJ92aFWsPVGSPt/aO70WW/udGwNJCFoLOx+Mx1fcdCcIJEuQrrAU+s3YTeGSDnUZIM5ig==" saltValue="x4gV1zwDdR9iQWmuBgqCng==" spinCount="100000" sheet="1" selectLockedCells="1"/>
  <mergeCells count="13">
    <mergeCell ref="B53:C53"/>
    <mergeCell ref="A1:C1"/>
    <mergeCell ref="I1:J1"/>
    <mergeCell ref="I2:J8"/>
    <mergeCell ref="A3:B3"/>
    <mergeCell ref="D3:E3"/>
    <mergeCell ref="D4:E4"/>
    <mergeCell ref="A5:B5"/>
    <mergeCell ref="D7:E7"/>
    <mergeCell ref="D8:E8"/>
    <mergeCell ref="C52:G52"/>
    <mergeCell ref="I52:J52"/>
    <mergeCell ref="D9:J9"/>
  </mergeCells>
  <phoneticPr fontId="2" type="noConversion"/>
  <pageMargins left="0.19685039370078741" right="0.35433070866141736" top="0.19685039370078741" bottom="0.19685039370078741" header="0.11811023622047245" footer="0.11811023622047245"/>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workbookViewId="0">
      <selection activeCell="C13" sqref="C13"/>
    </sheetView>
  </sheetViews>
  <sheetFormatPr defaultRowHeight="13.2" x14ac:dyDescent="0.25"/>
  <cols>
    <col min="2" max="2" width="31.109375" customWidth="1"/>
    <col min="3" max="3" width="5.88671875" customWidth="1"/>
    <col min="4" max="4" width="6.88671875" customWidth="1"/>
    <col min="5" max="5" width="7.6640625" customWidth="1"/>
    <col min="6" max="6" width="6.6640625" customWidth="1"/>
    <col min="7" max="7" width="4.33203125" hidden="1" customWidth="1"/>
    <col min="8" max="8" width="6.44140625" customWidth="1"/>
    <col min="9" max="9" width="14.33203125" customWidth="1"/>
    <col min="10" max="10" width="15.6640625" customWidth="1"/>
  </cols>
  <sheetData>
    <row r="1" spans="1:14" ht="15.6" x14ac:dyDescent="0.25">
      <c r="A1" s="429" t="s">
        <v>254</v>
      </c>
      <c r="B1" s="429"/>
      <c r="C1" s="429"/>
      <c r="D1" s="138"/>
      <c r="E1" s="138"/>
      <c r="F1" s="138"/>
      <c r="G1" s="138"/>
      <c r="H1" s="427" t="s">
        <v>7</v>
      </c>
      <c r="I1" s="427"/>
      <c r="J1" s="428"/>
      <c r="K1" s="19"/>
      <c r="L1" s="19"/>
      <c r="M1" s="19"/>
      <c r="N1" s="20"/>
    </row>
    <row r="2" spans="1:14" x14ac:dyDescent="0.25">
      <c r="A2" s="139"/>
      <c r="B2" s="139"/>
      <c r="C2" s="139"/>
      <c r="D2" s="139"/>
      <c r="E2" s="140" t="s">
        <v>4</v>
      </c>
      <c r="F2" s="139"/>
      <c r="G2" s="139"/>
      <c r="H2" s="441" t="s">
        <v>247</v>
      </c>
      <c r="I2" s="442"/>
      <c r="J2" s="443"/>
      <c r="K2" s="19"/>
      <c r="L2" s="19"/>
      <c r="M2" s="19"/>
      <c r="N2" s="20"/>
    </row>
    <row r="3" spans="1:14" x14ac:dyDescent="0.25">
      <c r="A3" s="439">
        <f>'System Data'!C5</f>
        <v>0</v>
      </c>
      <c r="B3" s="440"/>
      <c r="C3" s="140"/>
      <c r="D3" s="141" t="s">
        <v>267</v>
      </c>
      <c r="E3" s="192"/>
      <c r="F3" s="139"/>
      <c r="G3" s="139"/>
      <c r="H3" s="444"/>
      <c r="I3" s="445"/>
      <c r="J3" s="446"/>
      <c r="K3" s="24"/>
      <c r="L3" s="19"/>
      <c r="M3" s="19"/>
      <c r="N3" s="20"/>
    </row>
    <row r="4" spans="1:14" x14ac:dyDescent="0.25">
      <c r="A4" s="139"/>
      <c r="B4" s="139" t="s">
        <v>16</v>
      </c>
      <c r="C4" s="139"/>
      <c r="D4" s="141" t="s">
        <v>268</v>
      </c>
      <c r="E4" s="142">
        <f>0.785*E3*E3</f>
        <v>0</v>
      </c>
      <c r="F4" s="139" t="s">
        <v>11</v>
      </c>
      <c r="G4" s="143">
        <f>MAX(C11:C50)</f>
        <v>0</v>
      </c>
      <c r="H4" s="444"/>
      <c r="I4" s="445"/>
      <c r="J4" s="446"/>
      <c r="K4" s="24"/>
      <c r="L4" s="19"/>
      <c r="M4" s="19"/>
      <c r="N4" s="20"/>
    </row>
    <row r="5" spans="1:14" ht="12.75" customHeight="1" x14ac:dyDescent="0.25">
      <c r="A5" s="439">
        <f>'System Data'!J5</f>
        <v>0</v>
      </c>
      <c r="B5" s="440"/>
      <c r="C5" s="140"/>
      <c r="D5" s="140"/>
      <c r="E5" s="139"/>
      <c r="F5" s="139"/>
      <c r="G5" s="139"/>
      <c r="H5" s="444"/>
      <c r="I5" s="445"/>
      <c r="J5" s="446"/>
      <c r="K5" s="19"/>
      <c r="L5" s="19"/>
      <c r="M5" s="19"/>
      <c r="N5" s="20"/>
    </row>
    <row r="6" spans="1:14" x14ac:dyDescent="0.25">
      <c r="A6" s="144"/>
      <c r="B6" s="145" t="s">
        <v>3</v>
      </c>
      <c r="C6" s="140"/>
      <c r="D6" s="36"/>
      <c r="E6" s="146" t="s">
        <v>5</v>
      </c>
      <c r="F6" s="147" t="s">
        <v>9</v>
      </c>
      <c r="G6" s="139"/>
      <c r="H6" s="444"/>
      <c r="I6" s="445"/>
      <c r="J6" s="446"/>
      <c r="K6" s="19"/>
      <c r="L6" s="19"/>
      <c r="M6" s="19"/>
      <c r="N6" s="20"/>
    </row>
    <row r="7" spans="1:14" x14ac:dyDescent="0.25">
      <c r="A7" s="144" t="s">
        <v>1</v>
      </c>
      <c r="B7" s="148">
        <f>'System Data'!B3</f>
        <v>0</v>
      </c>
      <c r="C7" s="37"/>
      <c r="D7" s="149" t="s">
        <v>269</v>
      </c>
      <c r="E7" s="193"/>
      <c r="F7" s="187"/>
      <c r="G7" s="151"/>
      <c r="H7" s="444"/>
      <c r="I7" s="445"/>
      <c r="J7" s="446"/>
      <c r="K7" s="19"/>
      <c r="L7" s="19"/>
      <c r="M7" s="19"/>
      <c r="N7" s="20"/>
    </row>
    <row r="8" spans="1:14" x14ac:dyDescent="0.25">
      <c r="A8" s="144" t="s">
        <v>2</v>
      </c>
      <c r="B8" s="148">
        <f>'System Data'!E3</f>
        <v>0</v>
      </c>
      <c r="C8" s="37"/>
      <c r="D8" s="149" t="s">
        <v>268</v>
      </c>
      <c r="E8" s="150">
        <f>E7*F7</f>
        <v>0</v>
      </c>
      <c r="F8" s="36" t="s">
        <v>11</v>
      </c>
      <c r="G8" s="151"/>
      <c r="H8" s="447"/>
      <c r="I8" s="448"/>
      <c r="J8" s="449"/>
      <c r="K8" s="19"/>
      <c r="L8" s="19"/>
      <c r="M8" s="19"/>
      <c r="N8" s="20"/>
    </row>
    <row r="9" spans="1:14" x14ac:dyDescent="0.25">
      <c r="A9" s="152"/>
      <c r="B9" s="153"/>
      <c r="C9" s="434" t="str">
        <f>IF(G4&gt;31,"Only insert number of days line leaked during this month.","")</f>
        <v/>
      </c>
      <c r="D9" s="435"/>
      <c r="E9" s="435"/>
      <c r="F9" s="435"/>
      <c r="G9" s="435"/>
      <c r="H9" s="435"/>
      <c r="I9" s="435"/>
      <c r="J9" s="436"/>
      <c r="K9" s="19"/>
      <c r="L9" s="19"/>
      <c r="M9" s="19"/>
      <c r="N9" s="20"/>
    </row>
    <row r="10" spans="1:14" ht="54" customHeight="1" x14ac:dyDescent="0.25">
      <c r="A10" s="38" t="s">
        <v>14</v>
      </c>
      <c r="B10" s="39" t="s">
        <v>17</v>
      </c>
      <c r="C10" s="40" t="s">
        <v>15</v>
      </c>
      <c r="D10" s="41" t="s">
        <v>270</v>
      </c>
      <c r="E10" s="41" t="s">
        <v>8</v>
      </c>
      <c r="F10" s="42" t="s">
        <v>10</v>
      </c>
      <c r="G10" s="43"/>
      <c r="H10" s="43" t="s">
        <v>0</v>
      </c>
      <c r="I10" s="43" t="s">
        <v>12</v>
      </c>
      <c r="J10" s="43" t="s">
        <v>13</v>
      </c>
      <c r="K10" s="18"/>
      <c r="L10" s="19"/>
      <c r="M10" s="19"/>
      <c r="N10" s="20"/>
    </row>
    <row r="11" spans="1:14" x14ac:dyDescent="0.25">
      <c r="A11" s="31"/>
      <c r="B11" s="11"/>
      <c r="C11" s="32"/>
      <c r="D11" s="255"/>
      <c r="E11" s="15"/>
      <c r="F11" s="10"/>
      <c r="G11" s="45">
        <f>SQRT(F11)</f>
        <v>0</v>
      </c>
      <c r="H11" s="44" t="str">
        <f>IF(D11="","",IF(D11="Hole",(30.394*E11*G11),IF(D11="Crack",(22.796*E11*G11))))</f>
        <v/>
      </c>
      <c r="I11" s="46" t="str">
        <f>IF(C11="","",IF(C11&gt;0,C11*1440*H11,""))</f>
        <v/>
      </c>
      <c r="J11" s="50"/>
      <c r="K11" s="25"/>
      <c r="L11" s="19"/>
      <c r="M11" s="19"/>
      <c r="N11" s="20"/>
    </row>
    <row r="12" spans="1:14" x14ac:dyDescent="0.25">
      <c r="A12" s="31"/>
      <c r="B12" s="11" t="s">
        <v>80</v>
      </c>
      <c r="C12" s="32"/>
      <c r="D12" s="303"/>
      <c r="E12" s="15"/>
      <c r="F12" s="10"/>
      <c r="G12" s="45">
        <f>SQRT(F12)</f>
        <v>0</v>
      </c>
      <c r="H12" s="44" t="str">
        <f t="shared" ref="H12:H50" si="0">IF(D12="","",IF(D12="Hole",(30.394*E12*G12),IF(D12="Crack",(22.796*E12*G12))))</f>
        <v/>
      </c>
      <c r="I12" s="46" t="str">
        <f t="shared" ref="I12:I50" si="1">IF(C12="","",IF(C12&gt;0,C12*1440*H12,""))</f>
        <v/>
      </c>
      <c r="J12" s="50"/>
      <c r="K12" s="25"/>
      <c r="L12" s="19"/>
      <c r="M12" s="19"/>
      <c r="N12" s="20"/>
    </row>
    <row r="13" spans="1:14" x14ac:dyDescent="0.25">
      <c r="A13" s="31"/>
      <c r="B13" s="11"/>
      <c r="C13" s="32"/>
      <c r="D13" s="255"/>
      <c r="E13" s="15"/>
      <c r="F13" s="10"/>
      <c r="G13" s="45">
        <f t="shared" ref="G13:G50" si="2">SQRT(F13)</f>
        <v>0</v>
      </c>
      <c r="H13" s="44" t="str">
        <f t="shared" si="0"/>
        <v/>
      </c>
      <c r="I13" s="46" t="str">
        <f t="shared" si="1"/>
        <v/>
      </c>
      <c r="J13" s="50"/>
      <c r="K13" s="25"/>
      <c r="L13" s="19"/>
      <c r="M13" s="19"/>
      <c r="N13" s="20"/>
    </row>
    <row r="14" spans="1:14" x14ac:dyDescent="0.25">
      <c r="A14" s="31"/>
      <c r="B14" s="11"/>
      <c r="C14" s="32"/>
      <c r="D14" s="255"/>
      <c r="E14" s="15"/>
      <c r="F14" s="10"/>
      <c r="G14" s="45">
        <f t="shared" si="2"/>
        <v>0</v>
      </c>
      <c r="H14" s="44" t="str">
        <f t="shared" si="0"/>
        <v/>
      </c>
      <c r="I14" s="46" t="str">
        <f t="shared" si="1"/>
        <v/>
      </c>
      <c r="J14" s="50"/>
      <c r="K14" s="25"/>
      <c r="L14" s="19"/>
      <c r="M14" s="19"/>
      <c r="N14" s="20"/>
    </row>
    <row r="15" spans="1:14" x14ac:dyDescent="0.25">
      <c r="A15" s="31"/>
      <c r="B15" s="11"/>
      <c r="C15" s="32"/>
      <c r="D15" s="255"/>
      <c r="E15" s="15"/>
      <c r="F15" s="10"/>
      <c r="G15" s="45">
        <f t="shared" si="2"/>
        <v>0</v>
      </c>
      <c r="H15" s="44" t="str">
        <f t="shared" si="0"/>
        <v/>
      </c>
      <c r="I15" s="46" t="str">
        <f t="shared" si="1"/>
        <v/>
      </c>
      <c r="J15" s="50"/>
      <c r="K15" s="25"/>
      <c r="L15" s="19"/>
      <c r="M15" s="19"/>
      <c r="N15" s="20"/>
    </row>
    <row r="16" spans="1:14" x14ac:dyDescent="0.25">
      <c r="A16" s="31"/>
      <c r="B16" s="11"/>
      <c r="C16" s="32"/>
      <c r="D16" s="255"/>
      <c r="E16" s="15"/>
      <c r="F16" s="10"/>
      <c r="G16" s="45">
        <f t="shared" si="2"/>
        <v>0</v>
      </c>
      <c r="H16" s="44" t="str">
        <f t="shared" si="0"/>
        <v/>
      </c>
      <c r="I16" s="46" t="str">
        <f t="shared" si="1"/>
        <v/>
      </c>
      <c r="J16" s="50"/>
      <c r="K16" s="25"/>
      <c r="L16" s="19"/>
      <c r="M16" s="19"/>
      <c r="N16" s="20"/>
    </row>
    <row r="17" spans="1:14" x14ac:dyDescent="0.25">
      <c r="A17" s="31"/>
      <c r="B17" s="11"/>
      <c r="C17" s="32"/>
      <c r="D17" s="255"/>
      <c r="E17" s="15"/>
      <c r="F17" s="10"/>
      <c r="G17" s="45">
        <f t="shared" si="2"/>
        <v>0</v>
      </c>
      <c r="H17" s="44" t="str">
        <f t="shared" si="0"/>
        <v/>
      </c>
      <c r="I17" s="46" t="str">
        <f t="shared" si="1"/>
        <v/>
      </c>
      <c r="J17" s="50"/>
      <c r="K17" s="25"/>
      <c r="L17" s="19"/>
      <c r="M17" s="19"/>
      <c r="N17" s="20"/>
    </row>
    <row r="18" spans="1:14" x14ac:dyDescent="0.25">
      <c r="A18" s="31"/>
      <c r="B18" s="11"/>
      <c r="C18" s="32"/>
      <c r="D18" s="255"/>
      <c r="E18" s="15"/>
      <c r="F18" s="10"/>
      <c r="G18" s="45">
        <f t="shared" si="2"/>
        <v>0</v>
      </c>
      <c r="H18" s="44" t="str">
        <f t="shared" si="0"/>
        <v/>
      </c>
      <c r="I18" s="46" t="str">
        <f t="shared" si="1"/>
        <v/>
      </c>
      <c r="J18" s="50"/>
      <c r="K18" s="25"/>
      <c r="L18" s="19"/>
      <c r="M18" s="19"/>
      <c r="N18" s="20"/>
    </row>
    <row r="19" spans="1:14" x14ac:dyDescent="0.25">
      <c r="A19" s="31"/>
      <c r="B19" s="11"/>
      <c r="C19" s="32"/>
      <c r="D19" s="255"/>
      <c r="E19" s="15"/>
      <c r="F19" s="10"/>
      <c r="G19" s="45">
        <f t="shared" si="2"/>
        <v>0</v>
      </c>
      <c r="H19" s="44" t="str">
        <f t="shared" si="0"/>
        <v/>
      </c>
      <c r="I19" s="46" t="str">
        <f t="shared" si="1"/>
        <v/>
      </c>
      <c r="J19" s="50"/>
      <c r="K19" s="25"/>
      <c r="L19" s="19"/>
      <c r="M19" s="19"/>
      <c r="N19" s="20"/>
    </row>
    <row r="20" spans="1:14" x14ac:dyDescent="0.25">
      <c r="A20" s="31"/>
      <c r="B20" s="11"/>
      <c r="C20" s="32"/>
      <c r="D20" s="255"/>
      <c r="E20" s="15"/>
      <c r="F20" s="10"/>
      <c r="G20" s="45">
        <f t="shared" si="2"/>
        <v>0</v>
      </c>
      <c r="H20" s="44" t="str">
        <f t="shared" si="0"/>
        <v/>
      </c>
      <c r="I20" s="46" t="str">
        <f t="shared" si="1"/>
        <v/>
      </c>
      <c r="J20" s="50"/>
      <c r="K20" s="25"/>
      <c r="L20" s="19"/>
      <c r="M20" s="19"/>
      <c r="N20" s="20"/>
    </row>
    <row r="21" spans="1:14" x14ac:dyDescent="0.25">
      <c r="A21" s="31"/>
      <c r="B21" s="11"/>
      <c r="C21" s="32"/>
      <c r="D21" s="255"/>
      <c r="E21" s="15"/>
      <c r="F21" s="10"/>
      <c r="G21" s="45">
        <f t="shared" si="2"/>
        <v>0</v>
      </c>
      <c r="H21" s="44" t="str">
        <f t="shared" si="0"/>
        <v/>
      </c>
      <c r="I21" s="46" t="str">
        <f t="shared" si="1"/>
        <v/>
      </c>
      <c r="J21" s="50"/>
      <c r="K21" s="25"/>
      <c r="L21" s="19"/>
      <c r="M21" s="19"/>
      <c r="N21" s="20"/>
    </row>
    <row r="22" spans="1:14" x14ac:dyDescent="0.25">
      <c r="A22" s="31"/>
      <c r="B22" s="11"/>
      <c r="C22" s="32"/>
      <c r="D22" s="255"/>
      <c r="E22" s="15"/>
      <c r="F22" s="10"/>
      <c r="G22" s="45">
        <f t="shared" si="2"/>
        <v>0</v>
      </c>
      <c r="H22" s="44" t="str">
        <f t="shared" si="0"/>
        <v/>
      </c>
      <c r="I22" s="46" t="str">
        <f t="shared" si="1"/>
        <v/>
      </c>
      <c r="J22" s="50"/>
      <c r="K22" s="25"/>
      <c r="L22" s="19"/>
      <c r="M22" s="19"/>
      <c r="N22" s="20"/>
    </row>
    <row r="23" spans="1:14" x14ac:dyDescent="0.25">
      <c r="A23" s="31"/>
      <c r="B23" s="11"/>
      <c r="C23" s="32"/>
      <c r="D23" s="255"/>
      <c r="E23" s="15"/>
      <c r="F23" s="10"/>
      <c r="G23" s="45">
        <f t="shared" si="2"/>
        <v>0</v>
      </c>
      <c r="H23" s="44" t="str">
        <f t="shared" si="0"/>
        <v/>
      </c>
      <c r="I23" s="46" t="str">
        <f t="shared" si="1"/>
        <v/>
      </c>
      <c r="J23" s="50"/>
      <c r="K23" s="25"/>
      <c r="L23" s="19"/>
      <c r="M23" s="19"/>
      <c r="N23" s="20"/>
    </row>
    <row r="24" spans="1:14" x14ac:dyDescent="0.25">
      <c r="A24" s="31"/>
      <c r="B24" s="11"/>
      <c r="C24" s="32"/>
      <c r="D24" s="255"/>
      <c r="E24" s="15"/>
      <c r="F24" s="10"/>
      <c r="G24" s="45">
        <f t="shared" si="2"/>
        <v>0</v>
      </c>
      <c r="H24" s="44" t="str">
        <f t="shared" si="0"/>
        <v/>
      </c>
      <c r="I24" s="46" t="str">
        <f t="shared" si="1"/>
        <v/>
      </c>
      <c r="J24" s="50"/>
      <c r="K24" s="25"/>
      <c r="L24" s="19"/>
      <c r="M24" s="19"/>
      <c r="N24" s="20"/>
    </row>
    <row r="25" spans="1:14" x14ac:dyDescent="0.25">
      <c r="A25" s="31"/>
      <c r="B25" s="11"/>
      <c r="C25" s="32"/>
      <c r="D25" s="255"/>
      <c r="E25" s="15"/>
      <c r="F25" s="10"/>
      <c r="G25" s="45">
        <f t="shared" si="2"/>
        <v>0</v>
      </c>
      <c r="H25" s="44" t="str">
        <f t="shared" si="0"/>
        <v/>
      </c>
      <c r="I25" s="46" t="str">
        <f t="shared" si="1"/>
        <v/>
      </c>
      <c r="J25" s="50"/>
      <c r="K25" s="25"/>
      <c r="L25" s="19"/>
      <c r="M25" s="19"/>
      <c r="N25" s="20"/>
    </row>
    <row r="26" spans="1:14" x14ac:dyDescent="0.25">
      <c r="A26" s="31"/>
      <c r="B26" s="11"/>
      <c r="C26" s="32"/>
      <c r="D26" s="255"/>
      <c r="E26" s="15"/>
      <c r="F26" s="10"/>
      <c r="G26" s="45">
        <f t="shared" si="2"/>
        <v>0</v>
      </c>
      <c r="H26" s="44" t="str">
        <f t="shared" si="0"/>
        <v/>
      </c>
      <c r="I26" s="46" t="str">
        <f t="shared" si="1"/>
        <v/>
      </c>
      <c r="J26" s="50"/>
      <c r="K26" s="25"/>
      <c r="L26" s="19"/>
      <c r="M26" s="19"/>
      <c r="N26" s="20"/>
    </row>
    <row r="27" spans="1:14" x14ac:dyDescent="0.25">
      <c r="A27" s="31"/>
      <c r="B27" s="11"/>
      <c r="C27" s="32"/>
      <c r="D27" s="255"/>
      <c r="E27" s="15"/>
      <c r="F27" s="10"/>
      <c r="G27" s="45">
        <f t="shared" si="2"/>
        <v>0</v>
      </c>
      <c r="H27" s="44" t="str">
        <f t="shared" si="0"/>
        <v/>
      </c>
      <c r="I27" s="46" t="str">
        <f t="shared" si="1"/>
        <v/>
      </c>
      <c r="J27" s="50"/>
      <c r="K27" s="25"/>
      <c r="L27" s="19"/>
      <c r="M27" s="19"/>
      <c r="N27" s="20"/>
    </row>
    <row r="28" spans="1:14" x14ac:dyDescent="0.25">
      <c r="A28" s="31"/>
      <c r="B28" s="11"/>
      <c r="C28" s="32"/>
      <c r="D28" s="255"/>
      <c r="E28" s="15"/>
      <c r="F28" s="10"/>
      <c r="G28" s="45">
        <f t="shared" si="2"/>
        <v>0</v>
      </c>
      <c r="H28" s="44" t="str">
        <f t="shared" si="0"/>
        <v/>
      </c>
      <c r="I28" s="46" t="str">
        <f t="shared" si="1"/>
        <v/>
      </c>
      <c r="J28" s="50"/>
      <c r="K28" s="25"/>
      <c r="L28" s="19"/>
      <c r="M28" s="19"/>
      <c r="N28" s="20"/>
    </row>
    <row r="29" spans="1:14" x14ac:dyDescent="0.25">
      <c r="A29" s="31"/>
      <c r="B29" s="11"/>
      <c r="C29" s="32"/>
      <c r="D29" s="255"/>
      <c r="E29" s="15"/>
      <c r="F29" s="10"/>
      <c r="G29" s="45">
        <f t="shared" si="2"/>
        <v>0</v>
      </c>
      <c r="H29" s="44" t="str">
        <f t="shared" si="0"/>
        <v/>
      </c>
      <c r="I29" s="46" t="str">
        <f t="shared" si="1"/>
        <v/>
      </c>
      <c r="J29" s="50"/>
      <c r="K29" s="25"/>
      <c r="L29" s="19"/>
      <c r="M29" s="19"/>
      <c r="N29" s="20"/>
    </row>
    <row r="30" spans="1:14" x14ac:dyDescent="0.25">
      <c r="A30" s="31"/>
      <c r="B30" s="11"/>
      <c r="C30" s="32"/>
      <c r="D30" s="255"/>
      <c r="E30" s="15"/>
      <c r="F30" s="10"/>
      <c r="G30" s="45">
        <f t="shared" si="2"/>
        <v>0</v>
      </c>
      <c r="H30" s="44" t="str">
        <f t="shared" si="0"/>
        <v/>
      </c>
      <c r="I30" s="46" t="str">
        <f t="shared" si="1"/>
        <v/>
      </c>
      <c r="J30" s="50"/>
      <c r="K30" s="25"/>
      <c r="L30" s="19"/>
      <c r="M30" s="19"/>
      <c r="N30" s="20"/>
    </row>
    <row r="31" spans="1:14" x14ac:dyDescent="0.25">
      <c r="A31" s="31"/>
      <c r="B31" s="11"/>
      <c r="C31" s="32"/>
      <c r="D31" s="255"/>
      <c r="E31" s="15"/>
      <c r="F31" s="10"/>
      <c r="G31" s="45">
        <f t="shared" si="2"/>
        <v>0</v>
      </c>
      <c r="H31" s="44" t="str">
        <f t="shared" si="0"/>
        <v/>
      </c>
      <c r="I31" s="46" t="str">
        <f t="shared" si="1"/>
        <v/>
      </c>
      <c r="J31" s="50"/>
      <c r="K31" s="25"/>
      <c r="L31" s="19"/>
      <c r="M31" s="19"/>
      <c r="N31" s="20"/>
    </row>
    <row r="32" spans="1:14" x14ac:dyDescent="0.25">
      <c r="A32" s="31"/>
      <c r="B32" s="11"/>
      <c r="C32" s="32"/>
      <c r="D32" s="255"/>
      <c r="E32" s="15"/>
      <c r="F32" s="10"/>
      <c r="G32" s="45">
        <f t="shared" si="2"/>
        <v>0</v>
      </c>
      <c r="H32" s="44" t="str">
        <f t="shared" si="0"/>
        <v/>
      </c>
      <c r="I32" s="46" t="str">
        <f t="shared" si="1"/>
        <v/>
      </c>
      <c r="J32" s="50"/>
      <c r="K32" s="25"/>
      <c r="L32" s="19"/>
      <c r="M32" s="19"/>
      <c r="N32" s="20"/>
    </row>
    <row r="33" spans="1:14" x14ac:dyDescent="0.25">
      <c r="A33" s="31"/>
      <c r="B33" s="11"/>
      <c r="C33" s="32"/>
      <c r="D33" s="255"/>
      <c r="E33" s="15"/>
      <c r="F33" s="10"/>
      <c r="G33" s="45">
        <f t="shared" si="2"/>
        <v>0</v>
      </c>
      <c r="H33" s="44" t="str">
        <f t="shared" si="0"/>
        <v/>
      </c>
      <c r="I33" s="46" t="str">
        <f t="shared" si="1"/>
        <v/>
      </c>
      <c r="J33" s="50"/>
      <c r="K33" s="25"/>
      <c r="L33" s="19"/>
      <c r="M33" s="19"/>
      <c r="N33" s="20"/>
    </row>
    <row r="34" spans="1:14" x14ac:dyDescent="0.25">
      <c r="A34" s="31"/>
      <c r="B34" s="11"/>
      <c r="C34" s="32"/>
      <c r="D34" s="255"/>
      <c r="E34" s="15"/>
      <c r="F34" s="10"/>
      <c r="G34" s="45">
        <f t="shared" si="2"/>
        <v>0</v>
      </c>
      <c r="H34" s="44" t="str">
        <f t="shared" si="0"/>
        <v/>
      </c>
      <c r="I34" s="46" t="str">
        <f t="shared" si="1"/>
        <v/>
      </c>
      <c r="J34" s="50"/>
      <c r="K34" s="25"/>
      <c r="L34" s="19"/>
      <c r="M34" s="19"/>
      <c r="N34" s="20"/>
    </row>
    <row r="35" spans="1:14" x14ac:dyDescent="0.25">
      <c r="A35" s="31"/>
      <c r="B35" s="11"/>
      <c r="C35" s="32"/>
      <c r="D35" s="255"/>
      <c r="E35" s="15"/>
      <c r="F35" s="10"/>
      <c r="G35" s="45">
        <f t="shared" si="2"/>
        <v>0</v>
      </c>
      <c r="H35" s="44" t="str">
        <f t="shared" si="0"/>
        <v/>
      </c>
      <c r="I35" s="46" t="str">
        <f t="shared" si="1"/>
        <v/>
      </c>
      <c r="J35" s="50"/>
      <c r="K35" s="25"/>
      <c r="L35" s="19"/>
      <c r="M35" s="19"/>
      <c r="N35" s="20"/>
    </row>
    <row r="36" spans="1:14" x14ac:dyDescent="0.25">
      <c r="A36" s="31"/>
      <c r="B36" s="11"/>
      <c r="C36" s="32"/>
      <c r="D36" s="255"/>
      <c r="E36" s="15"/>
      <c r="F36" s="10"/>
      <c r="G36" s="45">
        <f t="shared" si="2"/>
        <v>0</v>
      </c>
      <c r="H36" s="44" t="str">
        <f t="shared" si="0"/>
        <v/>
      </c>
      <c r="I36" s="46" t="str">
        <f t="shared" si="1"/>
        <v/>
      </c>
      <c r="J36" s="50"/>
      <c r="K36" s="25"/>
      <c r="L36" s="19"/>
      <c r="M36" s="19"/>
      <c r="N36" s="20"/>
    </row>
    <row r="37" spans="1:14" x14ac:dyDescent="0.25">
      <c r="A37" s="31"/>
      <c r="B37" s="11"/>
      <c r="C37" s="32"/>
      <c r="D37" s="255"/>
      <c r="E37" s="15"/>
      <c r="F37" s="10"/>
      <c r="G37" s="45">
        <f t="shared" si="2"/>
        <v>0</v>
      </c>
      <c r="H37" s="44" t="str">
        <f t="shared" si="0"/>
        <v/>
      </c>
      <c r="I37" s="46" t="str">
        <f t="shared" si="1"/>
        <v/>
      </c>
      <c r="J37" s="50"/>
      <c r="K37" s="25"/>
      <c r="L37" s="19"/>
      <c r="M37" s="19"/>
      <c r="N37" s="20"/>
    </row>
    <row r="38" spans="1:14" x14ac:dyDescent="0.25">
      <c r="A38" s="31"/>
      <c r="B38" s="11"/>
      <c r="C38" s="32"/>
      <c r="D38" s="255"/>
      <c r="E38" s="15"/>
      <c r="F38" s="10"/>
      <c r="G38" s="45">
        <f t="shared" si="2"/>
        <v>0</v>
      </c>
      <c r="H38" s="44" t="str">
        <f t="shared" si="0"/>
        <v/>
      </c>
      <c r="I38" s="46" t="str">
        <f t="shared" si="1"/>
        <v/>
      </c>
      <c r="J38" s="50"/>
      <c r="K38" s="25"/>
      <c r="L38" s="19"/>
      <c r="M38" s="19"/>
      <c r="N38" s="20"/>
    </row>
    <row r="39" spans="1:14" x14ac:dyDescent="0.25">
      <c r="A39" s="31"/>
      <c r="B39" s="11"/>
      <c r="C39" s="32"/>
      <c r="D39" s="255"/>
      <c r="E39" s="15"/>
      <c r="F39" s="10"/>
      <c r="G39" s="45">
        <f t="shared" si="2"/>
        <v>0</v>
      </c>
      <c r="H39" s="44" t="str">
        <f t="shared" si="0"/>
        <v/>
      </c>
      <c r="I39" s="46" t="str">
        <f t="shared" si="1"/>
        <v/>
      </c>
      <c r="J39" s="50"/>
      <c r="K39" s="25"/>
      <c r="L39" s="19"/>
      <c r="M39" s="19"/>
      <c r="N39" s="20"/>
    </row>
    <row r="40" spans="1:14" x14ac:dyDescent="0.25">
      <c r="A40" s="31"/>
      <c r="B40" s="11"/>
      <c r="C40" s="32"/>
      <c r="D40" s="255"/>
      <c r="E40" s="15"/>
      <c r="F40" s="10"/>
      <c r="G40" s="45">
        <f t="shared" si="2"/>
        <v>0</v>
      </c>
      <c r="H40" s="44" t="str">
        <f t="shared" si="0"/>
        <v/>
      </c>
      <c r="I40" s="46" t="str">
        <f t="shared" si="1"/>
        <v/>
      </c>
      <c r="J40" s="50"/>
      <c r="K40" s="25"/>
      <c r="L40" s="19"/>
      <c r="M40" s="19"/>
      <c r="N40" s="20"/>
    </row>
    <row r="41" spans="1:14" x14ac:dyDescent="0.25">
      <c r="A41" s="31"/>
      <c r="B41" s="11"/>
      <c r="C41" s="32"/>
      <c r="D41" s="255"/>
      <c r="E41" s="15"/>
      <c r="F41" s="10"/>
      <c r="G41" s="45">
        <f t="shared" si="2"/>
        <v>0</v>
      </c>
      <c r="H41" s="44" t="str">
        <f t="shared" si="0"/>
        <v/>
      </c>
      <c r="I41" s="46" t="str">
        <f t="shared" si="1"/>
        <v/>
      </c>
      <c r="J41" s="50"/>
      <c r="K41" s="25"/>
      <c r="L41" s="19"/>
      <c r="M41" s="19"/>
      <c r="N41" s="20"/>
    </row>
    <row r="42" spans="1:14" x14ac:dyDescent="0.25">
      <c r="A42" s="31"/>
      <c r="B42" s="11"/>
      <c r="C42" s="32"/>
      <c r="D42" s="255"/>
      <c r="E42" s="15"/>
      <c r="F42" s="10"/>
      <c r="G42" s="45">
        <f t="shared" si="2"/>
        <v>0</v>
      </c>
      <c r="H42" s="44" t="str">
        <f t="shared" si="0"/>
        <v/>
      </c>
      <c r="I42" s="46" t="str">
        <f t="shared" si="1"/>
        <v/>
      </c>
      <c r="J42" s="50"/>
      <c r="K42" s="25"/>
      <c r="L42" s="19"/>
      <c r="M42" s="19"/>
      <c r="N42" s="20"/>
    </row>
    <row r="43" spans="1:14" x14ac:dyDescent="0.25">
      <c r="A43" s="31"/>
      <c r="B43" s="11"/>
      <c r="C43" s="32"/>
      <c r="D43" s="255"/>
      <c r="E43" s="15"/>
      <c r="F43" s="10"/>
      <c r="G43" s="45">
        <f t="shared" si="2"/>
        <v>0</v>
      </c>
      <c r="H43" s="44" t="str">
        <f t="shared" si="0"/>
        <v/>
      </c>
      <c r="I43" s="46" t="str">
        <f t="shared" si="1"/>
        <v/>
      </c>
      <c r="J43" s="50"/>
      <c r="K43" s="25"/>
      <c r="L43" s="19"/>
      <c r="M43" s="19"/>
      <c r="N43" s="20"/>
    </row>
    <row r="44" spans="1:14" x14ac:dyDescent="0.25">
      <c r="A44" s="31"/>
      <c r="B44" s="11"/>
      <c r="C44" s="32"/>
      <c r="D44" s="255"/>
      <c r="E44" s="15"/>
      <c r="F44" s="10"/>
      <c r="G44" s="45">
        <f t="shared" si="2"/>
        <v>0</v>
      </c>
      <c r="H44" s="44" t="str">
        <f t="shared" si="0"/>
        <v/>
      </c>
      <c r="I44" s="46" t="str">
        <f t="shared" si="1"/>
        <v/>
      </c>
      <c r="J44" s="50"/>
      <c r="K44" s="25"/>
      <c r="L44" s="19"/>
      <c r="M44" s="19"/>
      <c r="N44" s="20"/>
    </row>
    <row r="45" spans="1:14" x14ac:dyDescent="0.25">
      <c r="A45" s="31"/>
      <c r="B45" s="11"/>
      <c r="C45" s="32"/>
      <c r="D45" s="255"/>
      <c r="E45" s="15"/>
      <c r="F45" s="10"/>
      <c r="G45" s="45">
        <f t="shared" si="2"/>
        <v>0</v>
      </c>
      <c r="H45" s="44" t="str">
        <f t="shared" si="0"/>
        <v/>
      </c>
      <c r="I45" s="46" t="str">
        <f t="shared" si="1"/>
        <v/>
      </c>
      <c r="J45" s="50"/>
      <c r="K45" s="25"/>
      <c r="L45" s="19"/>
      <c r="M45" s="19"/>
      <c r="N45" s="20"/>
    </row>
    <row r="46" spans="1:14" x14ac:dyDescent="0.25">
      <c r="A46" s="31"/>
      <c r="B46" s="11"/>
      <c r="C46" s="32"/>
      <c r="D46" s="255"/>
      <c r="E46" s="15"/>
      <c r="F46" s="10"/>
      <c r="G46" s="45">
        <f t="shared" si="2"/>
        <v>0</v>
      </c>
      <c r="H46" s="44" t="str">
        <f t="shared" si="0"/>
        <v/>
      </c>
      <c r="I46" s="46" t="str">
        <f t="shared" si="1"/>
        <v/>
      </c>
      <c r="J46" s="50"/>
      <c r="K46" s="25"/>
      <c r="L46" s="19"/>
      <c r="M46" s="19"/>
      <c r="N46" s="20"/>
    </row>
    <row r="47" spans="1:14" x14ac:dyDescent="0.25">
      <c r="A47" s="31"/>
      <c r="B47" s="11"/>
      <c r="C47" s="32"/>
      <c r="D47" s="255"/>
      <c r="E47" s="15"/>
      <c r="F47" s="10"/>
      <c r="G47" s="45">
        <f t="shared" si="2"/>
        <v>0</v>
      </c>
      <c r="H47" s="44" t="str">
        <f t="shared" si="0"/>
        <v/>
      </c>
      <c r="I47" s="46" t="str">
        <f t="shared" si="1"/>
        <v/>
      </c>
      <c r="J47" s="50"/>
      <c r="K47" s="25"/>
      <c r="L47" s="19"/>
      <c r="M47" s="19"/>
      <c r="N47" s="20"/>
    </row>
    <row r="48" spans="1:14" x14ac:dyDescent="0.25">
      <c r="A48" s="31"/>
      <c r="B48" s="11"/>
      <c r="C48" s="32"/>
      <c r="D48" s="255"/>
      <c r="E48" s="15"/>
      <c r="F48" s="10"/>
      <c r="G48" s="45">
        <f t="shared" si="2"/>
        <v>0</v>
      </c>
      <c r="H48" s="44" t="str">
        <f t="shared" si="0"/>
        <v/>
      </c>
      <c r="I48" s="46" t="str">
        <f t="shared" si="1"/>
        <v/>
      </c>
      <c r="J48" s="50"/>
      <c r="K48" s="25"/>
      <c r="L48" s="19"/>
      <c r="M48" s="19"/>
      <c r="N48" s="20"/>
    </row>
    <row r="49" spans="1:14" x14ac:dyDescent="0.25">
      <c r="A49" s="31"/>
      <c r="B49" s="11"/>
      <c r="C49" s="32"/>
      <c r="D49" s="255"/>
      <c r="E49" s="15"/>
      <c r="F49" s="10"/>
      <c r="G49" s="45">
        <f t="shared" si="2"/>
        <v>0</v>
      </c>
      <c r="H49" s="44" t="str">
        <f t="shared" si="0"/>
        <v/>
      </c>
      <c r="I49" s="46" t="str">
        <f t="shared" si="1"/>
        <v/>
      </c>
      <c r="J49" s="50"/>
      <c r="K49" s="25"/>
      <c r="L49" s="19"/>
      <c r="M49" s="19"/>
      <c r="N49" s="20"/>
    </row>
    <row r="50" spans="1:14" x14ac:dyDescent="0.25">
      <c r="A50" s="31"/>
      <c r="B50" s="11"/>
      <c r="C50" s="32"/>
      <c r="D50" s="255"/>
      <c r="E50" s="15"/>
      <c r="F50" s="10"/>
      <c r="G50" s="45">
        <f t="shared" si="2"/>
        <v>0</v>
      </c>
      <c r="H50" s="44" t="str">
        <f t="shared" si="0"/>
        <v/>
      </c>
      <c r="I50" s="46" t="str">
        <f t="shared" si="1"/>
        <v/>
      </c>
      <c r="J50" s="50"/>
      <c r="K50" s="25"/>
      <c r="L50" s="19"/>
      <c r="M50" s="19"/>
      <c r="N50" s="20"/>
    </row>
    <row r="51" spans="1:14" x14ac:dyDescent="0.25">
      <c r="A51" s="37"/>
      <c r="B51" s="37"/>
      <c r="C51" s="37"/>
      <c r="D51" s="37"/>
      <c r="E51" s="37"/>
      <c r="F51" s="37"/>
      <c r="G51" s="37"/>
      <c r="H51" s="37"/>
      <c r="I51" s="37"/>
      <c r="J51" s="37"/>
      <c r="K51" s="21"/>
      <c r="L51" s="19"/>
      <c r="M51" s="19"/>
      <c r="N51" s="20"/>
    </row>
    <row r="52" spans="1:14" x14ac:dyDescent="0.25">
      <c r="A52" s="47"/>
      <c r="B52" s="437" t="s">
        <v>256</v>
      </c>
      <c r="C52" s="438"/>
      <c r="D52" s="438"/>
      <c r="E52" s="438"/>
      <c r="F52" s="438"/>
      <c r="G52" s="48"/>
      <c r="H52" s="431">
        <f>SUM(I11:J50)</f>
        <v>0</v>
      </c>
      <c r="I52" s="432"/>
      <c r="J52" s="433"/>
      <c r="K52" s="22"/>
      <c r="L52" s="19"/>
      <c r="M52" s="19"/>
      <c r="N52" s="20"/>
    </row>
    <row r="53" spans="1:14" x14ac:dyDescent="0.25">
      <c r="A53" s="36"/>
      <c r="B53" s="430"/>
      <c r="C53" s="430"/>
      <c r="D53" s="36"/>
      <c r="E53" s="36"/>
      <c r="F53" s="36"/>
      <c r="G53" s="36"/>
      <c r="H53" s="49"/>
      <c r="I53" s="49"/>
      <c r="J53" s="36"/>
      <c r="K53" s="21"/>
      <c r="L53" s="19"/>
      <c r="M53" s="19"/>
      <c r="N53" s="20"/>
    </row>
    <row r="54" spans="1:14" x14ac:dyDescent="0.25">
      <c r="A54" s="21"/>
      <c r="B54" s="21"/>
      <c r="C54" s="21"/>
      <c r="D54" s="21"/>
      <c r="E54" s="21"/>
      <c r="F54" s="21"/>
      <c r="G54" s="21"/>
      <c r="H54" s="34"/>
      <c r="I54" s="34"/>
      <c r="J54" s="35"/>
      <c r="K54" s="26"/>
      <c r="L54" s="19"/>
      <c r="M54" s="19"/>
      <c r="N54" s="20"/>
    </row>
    <row r="55" spans="1:14" x14ac:dyDescent="0.25">
      <c r="A55" s="33"/>
      <c r="B55" s="33"/>
      <c r="C55" s="33"/>
      <c r="D55" s="33"/>
      <c r="E55" s="33"/>
      <c r="F55" s="33"/>
      <c r="G55" s="33"/>
      <c r="H55" s="33"/>
      <c r="I55" s="33"/>
      <c r="J55" s="33"/>
      <c r="K55" s="20"/>
      <c r="L55" s="20"/>
      <c r="M55" s="20"/>
      <c r="N55" s="20"/>
    </row>
    <row r="56" spans="1:14" x14ac:dyDescent="0.25">
      <c r="A56" s="33"/>
      <c r="B56" s="33"/>
      <c r="C56" s="33"/>
      <c r="D56" s="33"/>
      <c r="E56" s="33"/>
      <c r="F56" s="33"/>
      <c r="G56" s="33"/>
      <c r="H56" s="33"/>
      <c r="I56" s="33"/>
      <c r="J56" s="33"/>
      <c r="K56" s="20"/>
      <c r="L56" s="20"/>
      <c r="M56" s="20"/>
      <c r="N56" s="20"/>
    </row>
    <row r="57" spans="1:14" x14ac:dyDescent="0.25">
      <c r="A57" s="20"/>
      <c r="B57" s="20"/>
      <c r="C57" s="20"/>
      <c r="D57" s="20"/>
      <c r="E57" s="20"/>
      <c r="F57" s="20"/>
      <c r="G57" s="20"/>
      <c r="H57" s="20"/>
      <c r="I57" s="20"/>
      <c r="J57" s="20"/>
    </row>
  </sheetData>
  <sheetProtection algorithmName="SHA-512" hashValue="kBKmbkx4SPYp3/b+0ZbhTWdfs8Kz2bAX2L72z23imcnfehcxsyjYhGETABgFyY2MNWD7PM4o9dov2eoOqSG9SQ==" saltValue="8jmPwRbt4Oh/2ANQ9tUDTw==" spinCount="100000" sheet="1" selectLockedCells="1"/>
  <mergeCells count="9">
    <mergeCell ref="H1:J1"/>
    <mergeCell ref="A1:C1"/>
    <mergeCell ref="B53:C53"/>
    <mergeCell ref="H52:J52"/>
    <mergeCell ref="C9:J9"/>
    <mergeCell ref="B52:F52"/>
    <mergeCell ref="A3:B3"/>
    <mergeCell ref="A5:B5"/>
    <mergeCell ref="H2:J8"/>
  </mergeCells>
  <phoneticPr fontId="2" type="noConversion"/>
  <conditionalFormatting sqref="C11:C50">
    <cfRule type="cellIs" dxfId="6" priority="1" stopIfTrue="1" operator="greaterThan">
      <formula>31</formula>
    </cfRule>
  </conditionalFormatting>
  <pageMargins left="0.23622047244094491" right="0.23622047244094491" top="0.31496062992125984" bottom="0.31496062992125984" header="0.31496062992125984" footer="0.31496062992125984"/>
  <pageSetup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41638-3C76-453F-87DF-D84F3782B9D2}">
  <dimension ref="A1:N57"/>
  <sheetViews>
    <sheetView workbookViewId="0">
      <selection activeCell="F13" sqref="F13"/>
    </sheetView>
  </sheetViews>
  <sheetFormatPr defaultRowHeight="13.2" x14ac:dyDescent="0.25"/>
  <cols>
    <col min="2" max="2" width="31.109375" customWidth="1"/>
    <col min="3" max="3" width="5.88671875" customWidth="1"/>
    <col min="4" max="4" width="6.88671875" customWidth="1"/>
    <col min="5" max="5" width="7.6640625" customWidth="1"/>
    <col min="6" max="6" width="6.6640625" customWidth="1"/>
    <col min="7" max="7" width="4.33203125" hidden="1" customWidth="1"/>
    <col min="8" max="8" width="6.44140625" customWidth="1"/>
    <col min="9" max="9" width="14.33203125" customWidth="1"/>
    <col min="10" max="10" width="15.6640625" customWidth="1"/>
  </cols>
  <sheetData>
    <row r="1" spans="1:14" ht="15.6" x14ac:dyDescent="0.25">
      <c r="A1" s="429" t="s">
        <v>253</v>
      </c>
      <c r="B1" s="429"/>
      <c r="C1" s="429"/>
      <c r="D1" s="138"/>
      <c r="E1" s="138"/>
      <c r="F1" s="138"/>
      <c r="G1" s="138"/>
      <c r="H1" s="427" t="s">
        <v>7</v>
      </c>
      <c r="I1" s="427"/>
      <c r="J1" s="428"/>
      <c r="K1" s="19"/>
      <c r="L1" s="19"/>
      <c r="M1" s="19"/>
      <c r="N1" s="20"/>
    </row>
    <row r="2" spans="1:14" x14ac:dyDescent="0.25">
      <c r="A2" s="139"/>
      <c r="B2" s="139"/>
      <c r="C2" s="139"/>
      <c r="D2" s="139"/>
      <c r="E2" s="140" t="s">
        <v>4</v>
      </c>
      <c r="F2" s="139"/>
      <c r="G2" s="139"/>
      <c r="H2" s="441" t="s">
        <v>247</v>
      </c>
      <c r="I2" s="442"/>
      <c r="J2" s="443"/>
      <c r="K2" s="19"/>
      <c r="L2" s="19"/>
      <c r="M2" s="19"/>
      <c r="N2" s="20"/>
    </row>
    <row r="3" spans="1:14" x14ac:dyDescent="0.25">
      <c r="A3" s="439">
        <f>'System Data'!C5</f>
        <v>0</v>
      </c>
      <c r="B3" s="440"/>
      <c r="C3" s="140"/>
      <c r="D3" s="141" t="s">
        <v>267</v>
      </c>
      <c r="E3" s="192"/>
      <c r="F3" s="139"/>
      <c r="G3" s="139"/>
      <c r="H3" s="444"/>
      <c r="I3" s="445"/>
      <c r="J3" s="446"/>
      <c r="K3" s="24"/>
      <c r="L3" s="19"/>
      <c r="M3" s="19"/>
      <c r="N3" s="20"/>
    </row>
    <row r="4" spans="1:14" x14ac:dyDescent="0.25">
      <c r="A4" s="139"/>
      <c r="B4" s="139" t="s">
        <v>16</v>
      </c>
      <c r="C4" s="139"/>
      <c r="D4" s="141" t="s">
        <v>268</v>
      </c>
      <c r="E4" s="142">
        <f>0.785*E3*E3</f>
        <v>0</v>
      </c>
      <c r="F4" s="139" t="s">
        <v>11</v>
      </c>
      <c r="G4" s="143">
        <f>MAX(C11:C50)</f>
        <v>0</v>
      </c>
      <c r="H4" s="444"/>
      <c r="I4" s="445"/>
      <c r="J4" s="446"/>
      <c r="K4" s="24"/>
      <c r="L4" s="19"/>
      <c r="M4" s="19"/>
      <c r="N4" s="20"/>
    </row>
    <row r="5" spans="1:14" ht="12.75" customHeight="1" x14ac:dyDescent="0.25">
      <c r="A5" s="439">
        <f>'System Data'!J5</f>
        <v>0</v>
      </c>
      <c r="B5" s="440"/>
      <c r="C5" s="140"/>
      <c r="D5" s="140"/>
      <c r="E5" s="139"/>
      <c r="F5" s="139"/>
      <c r="G5" s="139"/>
      <c r="H5" s="444"/>
      <c r="I5" s="445"/>
      <c r="J5" s="446"/>
      <c r="K5" s="19"/>
      <c r="L5" s="19"/>
      <c r="M5" s="19"/>
      <c r="N5" s="20"/>
    </row>
    <row r="6" spans="1:14" x14ac:dyDescent="0.25">
      <c r="A6" s="144"/>
      <c r="B6" s="145" t="s">
        <v>3</v>
      </c>
      <c r="C6" s="140"/>
      <c r="D6" s="36"/>
      <c r="E6" s="146" t="s">
        <v>5</v>
      </c>
      <c r="F6" s="147" t="s">
        <v>9</v>
      </c>
      <c r="G6" s="139"/>
      <c r="H6" s="444"/>
      <c r="I6" s="445"/>
      <c r="J6" s="446"/>
      <c r="K6" s="19"/>
      <c r="L6" s="19"/>
      <c r="M6" s="19"/>
      <c r="N6" s="20"/>
    </row>
    <row r="7" spans="1:14" x14ac:dyDescent="0.25">
      <c r="A7" s="144" t="s">
        <v>1</v>
      </c>
      <c r="B7" s="148">
        <f>'System Data'!B3</f>
        <v>0</v>
      </c>
      <c r="C7" s="37"/>
      <c r="D7" s="149" t="s">
        <v>269</v>
      </c>
      <c r="E7" s="193"/>
      <c r="F7" s="187"/>
      <c r="G7" s="151"/>
      <c r="H7" s="444"/>
      <c r="I7" s="445"/>
      <c r="J7" s="446"/>
      <c r="K7" s="19"/>
      <c r="L7" s="19"/>
      <c r="M7" s="19"/>
      <c r="N7" s="20"/>
    </row>
    <row r="8" spans="1:14" x14ac:dyDescent="0.25">
      <c r="A8" s="144" t="s">
        <v>2</v>
      </c>
      <c r="B8" s="148">
        <f>'System Data'!E3</f>
        <v>0</v>
      </c>
      <c r="C8" s="37"/>
      <c r="D8" s="149" t="s">
        <v>268</v>
      </c>
      <c r="E8" s="150">
        <f>E7*F7</f>
        <v>0</v>
      </c>
      <c r="F8" s="36" t="s">
        <v>11</v>
      </c>
      <c r="G8" s="151"/>
      <c r="H8" s="447"/>
      <c r="I8" s="448"/>
      <c r="J8" s="449"/>
      <c r="K8" s="19"/>
      <c r="L8" s="19"/>
      <c r="M8" s="19"/>
      <c r="N8" s="20"/>
    </row>
    <row r="9" spans="1:14" x14ac:dyDescent="0.25">
      <c r="A9" s="152"/>
      <c r="B9" s="153"/>
      <c r="C9" s="434" t="str">
        <f>IF(G4&gt;31,"Only insert number of days line leaked during this month.","")</f>
        <v/>
      </c>
      <c r="D9" s="435"/>
      <c r="E9" s="435"/>
      <c r="F9" s="435"/>
      <c r="G9" s="435"/>
      <c r="H9" s="435"/>
      <c r="I9" s="435"/>
      <c r="J9" s="436"/>
      <c r="K9" s="19"/>
      <c r="L9" s="19"/>
      <c r="M9" s="19"/>
      <c r="N9" s="20"/>
    </row>
    <row r="10" spans="1:14" ht="54" customHeight="1" x14ac:dyDescent="0.25">
      <c r="A10" s="38" t="s">
        <v>14</v>
      </c>
      <c r="B10" s="39" t="s">
        <v>17</v>
      </c>
      <c r="C10" s="40" t="s">
        <v>15</v>
      </c>
      <c r="D10" s="41" t="s">
        <v>270</v>
      </c>
      <c r="E10" s="41" t="s">
        <v>8</v>
      </c>
      <c r="F10" s="42" t="s">
        <v>10</v>
      </c>
      <c r="G10" s="43"/>
      <c r="H10" s="43" t="s">
        <v>0</v>
      </c>
      <c r="I10" s="43" t="s">
        <v>12</v>
      </c>
      <c r="J10" s="43" t="s">
        <v>13</v>
      </c>
      <c r="K10" s="18"/>
      <c r="L10" s="19"/>
      <c r="M10" s="19"/>
      <c r="N10" s="20"/>
    </row>
    <row r="11" spans="1:14" x14ac:dyDescent="0.25">
      <c r="A11" s="31"/>
      <c r="B11" s="11"/>
      <c r="C11" s="32"/>
      <c r="D11" s="255"/>
      <c r="E11" s="15"/>
      <c r="F11" s="10"/>
      <c r="G11" s="45">
        <f>SQRT(F11)</f>
        <v>0</v>
      </c>
      <c r="H11" s="44" t="str">
        <f>IF(D11="","",IF(D11="Hole",(30.394*E11*G11),IF(D11="Crack",(22.796*E11*G11))))</f>
        <v/>
      </c>
      <c r="I11" s="46" t="str">
        <f>IF(C11="","",IF(C11&gt;0,C11*1440*H11,""))</f>
        <v/>
      </c>
      <c r="J11" s="50"/>
      <c r="K11" s="25"/>
      <c r="L11" s="19"/>
      <c r="M11" s="19"/>
      <c r="N11" s="20"/>
    </row>
    <row r="12" spans="1:14" x14ac:dyDescent="0.25">
      <c r="A12" s="31"/>
      <c r="B12" s="11"/>
      <c r="C12" s="32"/>
      <c r="D12" s="303"/>
      <c r="E12" s="15"/>
      <c r="F12" s="10"/>
      <c r="G12" s="45">
        <f>SQRT(F12)</f>
        <v>0</v>
      </c>
      <c r="H12" s="44" t="str">
        <f t="shared" ref="H12:H50" si="0">IF(D12="","",IF(D12="Hole",(30.394*E12*G12),IF(D12="Crack",(22.796*E12*G12))))</f>
        <v/>
      </c>
      <c r="I12" s="46" t="str">
        <f t="shared" ref="I12:I50" si="1">IF(C12="","",IF(C12&gt;0,C12*1440*H12,""))</f>
        <v/>
      </c>
      <c r="J12" s="50"/>
      <c r="K12" s="25"/>
      <c r="L12" s="19"/>
      <c r="M12" s="19"/>
      <c r="N12" s="20"/>
    </row>
    <row r="13" spans="1:14" x14ac:dyDescent="0.25">
      <c r="A13" s="31"/>
      <c r="B13" s="11"/>
      <c r="C13" s="32"/>
      <c r="D13" s="255"/>
      <c r="E13" s="15"/>
      <c r="F13" s="10"/>
      <c r="G13" s="45">
        <f t="shared" ref="G13:G50" si="2">SQRT(F13)</f>
        <v>0</v>
      </c>
      <c r="H13" s="44" t="str">
        <f t="shared" si="0"/>
        <v/>
      </c>
      <c r="I13" s="46" t="str">
        <f t="shared" si="1"/>
        <v/>
      </c>
      <c r="J13" s="50"/>
      <c r="K13" s="25"/>
      <c r="L13" s="19"/>
      <c r="M13" s="19"/>
      <c r="N13" s="20"/>
    </row>
    <row r="14" spans="1:14" x14ac:dyDescent="0.25">
      <c r="A14" s="31"/>
      <c r="B14" s="11"/>
      <c r="C14" s="32"/>
      <c r="D14" s="255"/>
      <c r="E14" s="15"/>
      <c r="F14" s="10"/>
      <c r="G14" s="45">
        <f t="shared" si="2"/>
        <v>0</v>
      </c>
      <c r="H14" s="44" t="str">
        <f t="shared" si="0"/>
        <v/>
      </c>
      <c r="I14" s="46" t="str">
        <f t="shared" si="1"/>
        <v/>
      </c>
      <c r="J14" s="50"/>
      <c r="K14" s="25"/>
      <c r="L14" s="19"/>
      <c r="M14" s="19"/>
      <c r="N14" s="20"/>
    </row>
    <row r="15" spans="1:14" x14ac:dyDescent="0.25">
      <c r="A15" s="31"/>
      <c r="B15" s="11"/>
      <c r="C15" s="32"/>
      <c r="D15" s="255"/>
      <c r="E15" s="15"/>
      <c r="F15" s="10"/>
      <c r="G15" s="45">
        <f t="shared" si="2"/>
        <v>0</v>
      </c>
      <c r="H15" s="44" t="str">
        <f t="shared" si="0"/>
        <v/>
      </c>
      <c r="I15" s="46" t="str">
        <f t="shared" si="1"/>
        <v/>
      </c>
      <c r="J15" s="50"/>
      <c r="K15" s="25"/>
      <c r="L15" s="19"/>
      <c r="M15" s="19"/>
      <c r="N15" s="20"/>
    </row>
    <row r="16" spans="1:14" x14ac:dyDescent="0.25">
      <c r="A16" s="31"/>
      <c r="B16" s="11"/>
      <c r="C16" s="32"/>
      <c r="D16" s="255"/>
      <c r="E16" s="15"/>
      <c r="F16" s="10"/>
      <c r="G16" s="45">
        <f t="shared" si="2"/>
        <v>0</v>
      </c>
      <c r="H16" s="44" t="str">
        <f t="shared" si="0"/>
        <v/>
      </c>
      <c r="I16" s="46" t="str">
        <f t="shared" si="1"/>
        <v/>
      </c>
      <c r="J16" s="50"/>
      <c r="K16" s="25"/>
      <c r="L16" s="19"/>
      <c r="M16" s="19"/>
      <c r="N16" s="20"/>
    </row>
    <row r="17" spans="1:14" x14ac:dyDescent="0.25">
      <c r="A17" s="31"/>
      <c r="B17" s="11"/>
      <c r="C17" s="32"/>
      <c r="D17" s="255"/>
      <c r="E17" s="15"/>
      <c r="F17" s="10"/>
      <c r="G17" s="45">
        <f t="shared" si="2"/>
        <v>0</v>
      </c>
      <c r="H17" s="44" t="str">
        <f t="shared" si="0"/>
        <v/>
      </c>
      <c r="I17" s="46" t="str">
        <f t="shared" si="1"/>
        <v/>
      </c>
      <c r="J17" s="50"/>
      <c r="K17" s="25"/>
      <c r="L17" s="19"/>
      <c r="M17" s="19"/>
      <c r="N17" s="20"/>
    </row>
    <row r="18" spans="1:14" x14ac:dyDescent="0.25">
      <c r="A18" s="31"/>
      <c r="B18" s="11"/>
      <c r="C18" s="32"/>
      <c r="D18" s="255"/>
      <c r="E18" s="15"/>
      <c r="F18" s="10"/>
      <c r="G18" s="45">
        <f t="shared" si="2"/>
        <v>0</v>
      </c>
      <c r="H18" s="44" t="str">
        <f t="shared" si="0"/>
        <v/>
      </c>
      <c r="I18" s="46" t="str">
        <f t="shared" si="1"/>
        <v/>
      </c>
      <c r="J18" s="50"/>
      <c r="K18" s="25"/>
      <c r="L18" s="19"/>
      <c r="M18" s="19"/>
      <c r="N18" s="20"/>
    </row>
    <row r="19" spans="1:14" x14ac:dyDescent="0.25">
      <c r="A19" s="31"/>
      <c r="B19" s="11"/>
      <c r="C19" s="32"/>
      <c r="D19" s="255"/>
      <c r="E19" s="15"/>
      <c r="F19" s="10"/>
      <c r="G19" s="45">
        <f t="shared" si="2"/>
        <v>0</v>
      </c>
      <c r="H19" s="44" t="str">
        <f t="shared" si="0"/>
        <v/>
      </c>
      <c r="I19" s="46" t="str">
        <f t="shared" si="1"/>
        <v/>
      </c>
      <c r="J19" s="50"/>
      <c r="K19" s="25"/>
      <c r="L19" s="19"/>
      <c r="M19" s="19"/>
      <c r="N19" s="20"/>
    </row>
    <row r="20" spans="1:14" x14ac:dyDescent="0.25">
      <c r="A20" s="31"/>
      <c r="B20" s="11"/>
      <c r="C20" s="32"/>
      <c r="D20" s="255"/>
      <c r="E20" s="15"/>
      <c r="F20" s="10"/>
      <c r="G20" s="45">
        <f t="shared" si="2"/>
        <v>0</v>
      </c>
      <c r="H20" s="44" t="str">
        <f t="shared" si="0"/>
        <v/>
      </c>
      <c r="I20" s="46" t="str">
        <f t="shared" si="1"/>
        <v/>
      </c>
      <c r="J20" s="50"/>
      <c r="K20" s="25"/>
      <c r="L20" s="19"/>
      <c r="M20" s="19"/>
      <c r="N20" s="20"/>
    </row>
    <row r="21" spans="1:14" x14ac:dyDescent="0.25">
      <c r="A21" s="31"/>
      <c r="B21" s="11"/>
      <c r="C21" s="32"/>
      <c r="D21" s="255"/>
      <c r="E21" s="15"/>
      <c r="F21" s="10"/>
      <c r="G21" s="45">
        <f t="shared" si="2"/>
        <v>0</v>
      </c>
      <c r="H21" s="44" t="str">
        <f t="shared" si="0"/>
        <v/>
      </c>
      <c r="I21" s="46" t="str">
        <f t="shared" si="1"/>
        <v/>
      </c>
      <c r="J21" s="50"/>
      <c r="K21" s="25"/>
      <c r="L21" s="19"/>
      <c r="M21" s="19"/>
      <c r="N21" s="20"/>
    </row>
    <row r="22" spans="1:14" x14ac:dyDescent="0.25">
      <c r="A22" s="31"/>
      <c r="B22" s="11"/>
      <c r="C22" s="32"/>
      <c r="D22" s="255"/>
      <c r="E22" s="15"/>
      <c r="F22" s="10"/>
      <c r="G22" s="45">
        <f t="shared" si="2"/>
        <v>0</v>
      </c>
      <c r="H22" s="44" t="str">
        <f t="shared" si="0"/>
        <v/>
      </c>
      <c r="I22" s="46" t="str">
        <f t="shared" si="1"/>
        <v/>
      </c>
      <c r="J22" s="50"/>
      <c r="K22" s="25"/>
      <c r="L22" s="19"/>
      <c r="M22" s="19"/>
      <c r="N22" s="20"/>
    </row>
    <row r="23" spans="1:14" x14ac:dyDescent="0.25">
      <c r="A23" s="31"/>
      <c r="B23" s="11"/>
      <c r="C23" s="32"/>
      <c r="D23" s="255"/>
      <c r="E23" s="15"/>
      <c r="F23" s="10"/>
      <c r="G23" s="45">
        <f t="shared" si="2"/>
        <v>0</v>
      </c>
      <c r="H23" s="44" t="str">
        <f t="shared" si="0"/>
        <v/>
      </c>
      <c r="I23" s="46" t="str">
        <f t="shared" si="1"/>
        <v/>
      </c>
      <c r="J23" s="50"/>
      <c r="K23" s="25"/>
      <c r="L23" s="19"/>
      <c r="M23" s="19"/>
      <c r="N23" s="20"/>
    </row>
    <row r="24" spans="1:14" x14ac:dyDescent="0.25">
      <c r="A24" s="31"/>
      <c r="B24" s="11"/>
      <c r="C24" s="32"/>
      <c r="D24" s="255"/>
      <c r="E24" s="15"/>
      <c r="F24" s="10"/>
      <c r="G24" s="45">
        <f t="shared" si="2"/>
        <v>0</v>
      </c>
      <c r="H24" s="44" t="str">
        <f t="shared" si="0"/>
        <v/>
      </c>
      <c r="I24" s="46" t="str">
        <f t="shared" si="1"/>
        <v/>
      </c>
      <c r="J24" s="50"/>
      <c r="K24" s="25"/>
      <c r="L24" s="19"/>
      <c r="M24" s="19"/>
      <c r="N24" s="20"/>
    </row>
    <row r="25" spans="1:14" x14ac:dyDescent="0.25">
      <c r="A25" s="31"/>
      <c r="B25" s="11"/>
      <c r="C25" s="32"/>
      <c r="D25" s="255"/>
      <c r="E25" s="15"/>
      <c r="F25" s="10"/>
      <c r="G25" s="45">
        <f t="shared" si="2"/>
        <v>0</v>
      </c>
      <c r="H25" s="44" t="str">
        <f t="shared" si="0"/>
        <v/>
      </c>
      <c r="I25" s="46" t="str">
        <f t="shared" si="1"/>
        <v/>
      </c>
      <c r="J25" s="50"/>
      <c r="K25" s="25"/>
      <c r="L25" s="19"/>
      <c r="M25" s="19"/>
      <c r="N25" s="20"/>
    </row>
    <row r="26" spans="1:14" x14ac:dyDescent="0.25">
      <c r="A26" s="31"/>
      <c r="B26" s="11"/>
      <c r="C26" s="32"/>
      <c r="D26" s="255"/>
      <c r="E26" s="15"/>
      <c r="F26" s="10"/>
      <c r="G26" s="45">
        <f t="shared" si="2"/>
        <v>0</v>
      </c>
      <c r="H26" s="44" t="str">
        <f t="shared" si="0"/>
        <v/>
      </c>
      <c r="I26" s="46" t="str">
        <f t="shared" si="1"/>
        <v/>
      </c>
      <c r="J26" s="50"/>
      <c r="K26" s="25"/>
      <c r="L26" s="19"/>
      <c r="M26" s="19"/>
      <c r="N26" s="20"/>
    </row>
    <row r="27" spans="1:14" x14ac:dyDescent="0.25">
      <c r="A27" s="31"/>
      <c r="B27" s="11"/>
      <c r="C27" s="32"/>
      <c r="D27" s="255"/>
      <c r="E27" s="15"/>
      <c r="F27" s="10"/>
      <c r="G27" s="45">
        <f t="shared" si="2"/>
        <v>0</v>
      </c>
      <c r="H27" s="44" t="str">
        <f t="shared" si="0"/>
        <v/>
      </c>
      <c r="I27" s="46" t="str">
        <f t="shared" si="1"/>
        <v/>
      </c>
      <c r="J27" s="50"/>
      <c r="K27" s="25"/>
      <c r="L27" s="19"/>
      <c r="M27" s="19"/>
      <c r="N27" s="20"/>
    </row>
    <row r="28" spans="1:14" x14ac:dyDescent="0.25">
      <c r="A28" s="31"/>
      <c r="B28" s="11"/>
      <c r="C28" s="32"/>
      <c r="D28" s="255"/>
      <c r="E28" s="15"/>
      <c r="F28" s="10"/>
      <c r="G28" s="45">
        <f t="shared" si="2"/>
        <v>0</v>
      </c>
      <c r="H28" s="44" t="str">
        <f t="shared" si="0"/>
        <v/>
      </c>
      <c r="I28" s="46" t="str">
        <f t="shared" si="1"/>
        <v/>
      </c>
      <c r="J28" s="50"/>
      <c r="K28" s="25"/>
      <c r="L28" s="19"/>
      <c r="M28" s="19"/>
      <c r="N28" s="20"/>
    </row>
    <row r="29" spans="1:14" x14ac:dyDescent="0.25">
      <c r="A29" s="31"/>
      <c r="B29" s="11"/>
      <c r="C29" s="32"/>
      <c r="D29" s="255"/>
      <c r="E29" s="15"/>
      <c r="F29" s="10"/>
      <c r="G29" s="45">
        <f t="shared" si="2"/>
        <v>0</v>
      </c>
      <c r="H29" s="44" t="str">
        <f t="shared" si="0"/>
        <v/>
      </c>
      <c r="I29" s="46" t="str">
        <f t="shared" si="1"/>
        <v/>
      </c>
      <c r="J29" s="50"/>
      <c r="K29" s="25"/>
      <c r="L29" s="19"/>
      <c r="M29" s="19"/>
      <c r="N29" s="20"/>
    </row>
    <row r="30" spans="1:14" x14ac:dyDescent="0.25">
      <c r="A30" s="31"/>
      <c r="B30" s="11"/>
      <c r="C30" s="32"/>
      <c r="D30" s="255"/>
      <c r="E30" s="15"/>
      <c r="F30" s="10"/>
      <c r="G30" s="45">
        <f t="shared" si="2"/>
        <v>0</v>
      </c>
      <c r="H30" s="44" t="str">
        <f t="shared" si="0"/>
        <v/>
      </c>
      <c r="I30" s="46" t="str">
        <f t="shared" si="1"/>
        <v/>
      </c>
      <c r="J30" s="50"/>
      <c r="K30" s="25"/>
      <c r="L30" s="19"/>
      <c r="M30" s="19"/>
      <c r="N30" s="20"/>
    </row>
    <row r="31" spans="1:14" x14ac:dyDescent="0.25">
      <c r="A31" s="31"/>
      <c r="B31" s="11"/>
      <c r="C31" s="32"/>
      <c r="D31" s="255"/>
      <c r="E31" s="15"/>
      <c r="F31" s="10"/>
      <c r="G31" s="45">
        <f t="shared" si="2"/>
        <v>0</v>
      </c>
      <c r="H31" s="44" t="str">
        <f t="shared" si="0"/>
        <v/>
      </c>
      <c r="I31" s="46" t="str">
        <f t="shared" si="1"/>
        <v/>
      </c>
      <c r="J31" s="50"/>
      <c r="K31" s="25"/>
      <c r="L31" s="19"/>
      <c r="M31" s="19"/>
      <c r="N31" s="20"/>
    </row>
    <row r="32" spans="1:14" x14ac:dyDescent="0.25">
      <c r="A32" s="31"/>
      <c r="B32" s="11"/>
      <c r="C32" s="32"/>
      <c r="D32" s="255"/>
      <c r="E32" s="15"/>
      <c r="F32" s="10"/>
      <c r="G32" s="45">
        <f t="shared" si="2"/>
        <v>0</v>
      </c>
      <c r="H32" s="44" t="str">
        <f t="shared" si="0"/>
        <v/>
      </c>
      <c r="I32" s="46" t="str">
        <f t="shared" si="1"/>
        <v/>
      </c>
      <c r="J32" s="50"/>
      <c r="K32" s="25"/>
      <c r="L32" s="19"/>
      <c r="M32" s="19"/>
      <c r="N32" s="20"/>
    </row>
    <row r="33" spans="1:14" x14ac:dyDescent="0.25">
      <c r="A33" s="31"/>
      <c r="B33" s="11"/>
      <c r="C33" s="32"/>
      <c r="D33" s="255"/>
      <c r="E33" s="15"/>
      <c r="F33" s="10"/>
      <c r="G33" s="45">
        <f t="shared" si="2"/>
        <v>0</v>
      </c>
      <c r="H33" s="44" t="str">
        <f t="shared" si="0"/>
        <v/>
      </c>
      <c r="I33" s="46" t="str">
        <f t="shared" si="1"/>
        <v/>
      </c>
      <c r="J33" s="50"/>
      <c r="K33" s="25"/>
      <c r="L33" s="19"/>
      <c r="M33" s="19"/>
      <c r="N33" s="20"/>
    </row>
    <row r="34" spans="1:14" x14ac:dyDescent="0.25">
      <c r="A34" s="31"/>
      <c r="B34" s="11"/>
      <c r="C34" s="32"/>
      <c r="D34" s="255"/>
      <c r="E34" s="15"/>
      <c r="F34" s="10"/>
      <c r="G34" s="45">
        <f t="shared" si="2"/>
        <v>0</v>
      </c>
      <c r="H34" s="44" t="str">
        <f t="shared" si="0"/>
        <v/>
      </c>
      <c r="I34" s="46" t="str">
        <f t="shared" si="1"/>
        <v/>
      </c>
      <c r="J34" s="50"/>
      <c r="K34" s="25"/>
      <c r="L34" s="19"/>
      <c r="M34" s="19"/>
      <c r="N34" s="20"/>
    </row>
    <row r="35" spans="1:14" x14ac:dyDescent="0.25">
      <c r="A35" s="31"/>
      <c r="B35" s="11"/>
      <c r="C35" s="32"/>
      <c r="D35" s="255"/>
      <c r="E35" s="15"/>
      <c r="F35" s="10"/>
      <c r="G35" s="45">
        <f t="shared" si="2"/>
        <v>0</v>
      </c>
      <c r="H35" s="44" t="str">
        <f t="shared" si="0"/>
        <v/>
      </c>
      <c r="I35" s="46" t="str">
        <f t="shared" si="1"/>
        <v/>
      </c>
      <c r="J35" s="50"/>
      <c r="K35" s="25"/>
      <c r="L35" s="19"/>
      <c r="M35" s="19"/>
      <c r="N35" s="20"/>
    </row>
    <row r="36" spans="1:14" x14ac:dyDescent="0.25">
      <c r="A36" s="31"/>
      <c r="B36" s="11"/>
      <c r="C36" s="32"/>
      <c r="D36" s="255"/>
      <c r="E36" s="15"/>
      <c r="F36" s="10"/>
      <c r="G36" s="45">
        <f t="shared" si="2"/>
        <v>0</v>
      </c>
      <c r="H36" s="44" t="str">
        <f t="shared" si="0"/>
        <v/>
      </c>
      <c r="I36" s="46" t="str">
        <f t="shared" si="1"/>
        <v/>
      </c>
      <c r="J36" s="50"/>
      <c r="K36" s="25"/>
      <c r="L36" s="19"/>
      <c r="M36" s="19"/>
      <c r="N36" s="20"/>
    </row>
    <row r="37" spans="1:14" x14ac:dyDescent="0.25">
      <c r="A37" s="31"/>
      <c r="B37" s="11"/>
      <c r="C37" s="32"/>
      <c r="D37" s="255"/>
      <c r="E37" s="15"/>
      <c r="F37" s="10"/>
      <c r="G37" s="45">
        <f t="shared" si="2"/>
        <v>0</v>
      </c>
      <c r="H37" s="44" t="str">
        <f t="shared" si="0"/>
        <v/>
      </c>
      <c r="I37" s="46" t="str">
        <f t="shared" si="1"/>
        <v/>
      </c>
      <c r="J37" s="50"/>
      <c r="K37" s="25"/>
      <c r="L37" s="19"/>
      <c r="M37" s="19"/>
      <c r="N37" s="20"/>
    </row>
    <row r="38" spans="1:14" x14ac:dyDescent="0.25">
      <c r="A38" s="31"/>
      <c r="B38" s="11"/>
      <c r="C38" s="32"/>
      <c r="D38" s="255"/>
      <c r="E38" s="15"/>
      <c r="F38" s="10"/>
      <c r="G38" s="45">
        <f t="shared" si="2"/>
        <v>0</v>
      </c>
      <c r="H38" s="44" t="str">
        <f t="shared" si="0"/>
        <v/>
      </c>
      <c r="I38" s="46" t="str">
        <f t="shared" si="1"/>
        <v/>
      </c>
      <c r="J38" s="50"/>
      <c r="K38" s="25"/>
      <c r="L38" s="19"/>
      <c r="M38" s="19"/>
      <c r="N38" s="20"/>
    </row>
    <row r="39" spans="1:14" x14ac:dyDescent="0.25">
      <c r="A39" s="31"/>
      <c r="B39" s="11"/>
      <c r="C39" s="32"/>
      <c r="D39" s="255"/>
      <c r="E39" s="15"/>
      <c r="F39" s="10"/>
      <c r="G39" s="45">
        <f t="shared" si="2"/>
        <v>0</v>
      </c>
      <c r="H39" s="44" t="str">
        <f t="shared" si="0"/>
        <v/>
      </c>
      <c r="I39" s="46" t="str">
        <f t="shared" si="1"/>
        <v/>
      </c>
      <c r="J39" s="50"/>
      <c r="K39" s="25"/>
      <c r="L39" s="19"/>
      <c r="M39" s="19"/>
      <c r="N39" s="20"/>
    </row>
    <row r="40" spans="1:14" x14ac:dyDescent="0.25">
      <c r="A40" s="31"/>
      <c r="B40" s="11"/>
      <c r="C40" s="32"/>
      <c r="D40" s="255"/>
      <c r="E40" s="15"/>
      <c r="F40" s="10"/>
      <c r="G40" s="45">
        <f t="shared" si="2"/>
        <v>0</v>
      </c>
      <c r="H40" s="44" t="str">
        <f t="shared" si="0"/>
        <v/>
      </c>
      <c r="I40" s="46" t="str">
        <f t="shared" si="1"/>
        <v/>
      </c>
      <c r="J40" s="50"/>
      <c r="K40" s="25"/>
      <c r="L40" s="19"/>
      <c r="M40" s="19"/>
      <c r="N40" s="20"/>
    </row>
    <row r="41" spans="1:14" x14ac:dyDescent="0.25">
      <c r="A41" s="31"/>
      <c r="B41" s="11"/>
      <c r="C41" s="32"/>
      <c r="D41" s="255"/>
      <c r="E41" s="15"/>
      <c r="F41" s="10"/>
      <c r="G41" s="45">
        <f t="shared" si="2"/>
        <v>0</v>
      </c>
      <c r="H41" s="44" t="str">
        <f t="shared" si="0"/>
        <v/>
      </c>
      <c r="I41" s="46" t="str">
        <f t="shared" si="1"/>
        <v/>
      </c>
      <c r="J41" s="50"/>
      <c r="K41" s="25"/>
      <c r="L41" s="19"/>
      <c r="M41" s="19"/>
      <c r="N41" s="20"/>
    </row>
    <row r="42" spans="1:14" x14ac:dyDescent="0.25">
      <c r="A42" s="31"/>
      <c r="B42" s="11"/>
      <c r="C42" s="32"/>
      <c r="D42" s="255"/>
      <c r="E42" s="15"/>
      <c r="F42" s="10"/>
      <c r="G42" s="45">
        <f t="shared" si="2"/>
        <v>0</v>
      </c>
      <c r="H42" s="44" t="str">
        <f t="shared" si="0"/>
        <v/>
      </c>
      <c r="I42" s="46" t="str">
        <f t="shared" si="1"/>
        <v/>
      </c>
      <c r="J42" s="50"/>
      <c r="K42" s="25"/>
      <c r="L42" s="19"/>
      <c r="M42" s="19"/>
      <c r="N42" s="20"/>
    </row>
    <row r="43" spans="1:14" x14ac:dyDescent="0.25">
      <c r="A43" s="31"/>
      <c r="B43" s="11"/>
      <c r="C43" s="32"/>
      <c r="D43" s="255"/>
      <c r="E43" s="15"/>
      <c r="F43" s="10"/>
      <c r="G43" s="45">
        <f t="shared" si="2"/>
        <v>0</v>
      </c>
      <c r="H43" s="44" t="str">
        <f t="shared" si="0"/>
        <v/>
      </c>
      <c r="I43" s="46" t="str">
        <f t="shared" si="1"/>
        <v/>
      </c>
      <c r="J43" s="50"/>
      <c r="K43" s="25"/>
      <c r="L43" s="19"/>
      <c r="M43" s="19"/>
      <c r="N43" s="20"/>
    </row>
    <row r="44" spans="1:14" x14ac:dyDescent="0.25">
      <c r="A44" s="31"/>
      <c r="B44" s="11"/>
      <c r="C44" s="32"/>
      <c r="D44" s="255"/>
      <c r="E44" s="15"/>
      <c r="F44" s="10"/>
      <c r="G44" s="45">
        <f t="shared" si="2"/>
        <v>0</v>
      </c>
      <c r="H44" s="44" t="str">
        <f t="shared" si="0"/>
        <v/>
      </c>
      <c r="I44" s="46" t="str">
        <f t="shared" si="1"/>
        <v/>
      </c>
      <c r="J44" s="50"/>
      <c r="K44" s="25"/>
      <c r="L44" s="19"/>
      <c r="M44" s="19"/>
      <c r="N44" s="20"/>
    </row>
    <row r="45" spans="1:14" x14ac:dyDescent="0.25">
      <c r="A45" s="31"/>
      <c r="B45" s="11"/>
      <c r="C45" s="32"/>
      <c r="D45" s="255"/>
      <c r="E45" s="15"/>
      <c r="F45" s="10"/>
      <c r="G45" s="45">
        <f t="shared" si="2"/>
        <v>0</v>
      </c>
      <c r="H45" s="44" t="str">
        <f t="shared" si="0"/>
        <v/>
      </c>
      <c r="I45" s="46" t="str">
        <f t="shared" si="1"/>
        <v/>
      </c>
      <c r="J45" s="50"/>
      <c r="K45" s="25"/>
      <c r="L45" s="19"/>
      <c r="M45" s="19"/>
      <c r="N45" s="20"/>
    </row>
    <row r="46" spans="1:14" x14ac:dyDescent="0.25">
      <c r="A46" s="31"/>
      <c r="B46" s="11"/>
      <c r="C46" s="32"/>
      <c r="D46" s="255"/>
      <c r="E46" s="15"/>
      <c r="F46" s="10"/>
      <c r="G46" s="45">
        <f t="shared" si="2"/>
        <v>0</v>
      </c>
      <c r="H46" s="44" t="str">
        <f t="shared" si="0"/>
        <v/>
      </c>
      <c r="I46" s="46" t="str">
        <f t="shared" si="1"/>
        <v/>
      </c>
      <c r="J46" s="50"/>
      <c r="K46" s="25"/>
      <c r="L46" s="19"/>
      <c r="M46" s="19"/>
      <c r="N46" s="20"/>
    </row>
    <row r="47" spans="1:14" x14ac:dyDescent="0.25">
      <c r="A47" s="31"/>
      <c r="B47" s="11"/>
      <c r="C47" s="32"/>
      <c r="D47" s="255"/>
      <c r="E47" s="15"/>
      <c r="F47" s="10"/>
      <c r="G47" s="45">
        <f t="shared" si="2"/>
        <v>0</v>
      </c>
      <c r="H47" s="44" t="str">
        <f t="shared" si="0"/>
        <v/>
      </c>
      <c r="I47" s="46" t="str">
        <f t="shared" si="1"/>
        <v/>
      </c>
      <c r="J47" s="50"/>
      <c r="K47" s="25"/>
      <c r="L47" s="19"/>
      <c r="M47" s="19"/>
      <c r="N47" s="20"/>
    </row>
    <row r="48" spans="1:14" x14ac:dyDescent="0.25">
      <c r="A48" s="31"/>
      <c r="B48" s="11"/>
      <c r="C48" s="32"/>
      <c r="D48" s="255"/>
      <c r="E48" s="15"/>
      <c r="F48" s="10"/>
      <c r="G48" s="45">
        <f t="shared" si="2"/>
        <v>0</v>
      </c>
      <c r="H48" s="44" t="str">
        <f t="shared" si="0"/>
        <v/>
      </c>
      <c r="I48" s="46" t="str">
        <f t="shared" si="1"/>
        <v/>
      </c>
      <c r="J48" s="50"/>
      <c r="K48" s="25"/>
      <c r="L48" s="19"/>
      <c r="M48" s="19"/>
      <c r="N48" s="20"/>
    </row>
    <row r="49" spans="1:14" x14ac:dyDescent="0.25">
      <c r="A49" s="31"/>
      <c r="B49" s="11"/>
      <c r="C49" s="32"/>
      <c r="D49" s="255"/>
      <c r="E49" s="15"/>
      <c r="F49" s="10"/>
      <c r="G49" s="45">
        <f t="shared" si="2"/>
        <v>0</v>
      </c>
      <c r="H49" s="44" t="str">
        <f t="shared" si="0"/>
        <v/>
      </c>
      <c r="I49" s="46" t="str">
        <f t="shared" si="1"/>
        <v/>
      </c>
      <c r="J49" s="50"/>
      <c r="K49" s="25"/>
      <c r="L49" s="19"/>
      <c r="M49" s="19"/>
      <c r="N49" s="20"/>
    </row>
    <row r="50" spans="1:14" x14ac:dyDescent="0.25">
      <c r="A50" s="31"/>
      <c r="B50" s="11"/>
      <c r="C50" s="32"/>
      <c r="D50" s="255"/>
      <c r="E50" s="15"/>
      <c r="F50" s="10"/>
      <c r="G50" s="45">
        <f t="shared" si="2"/>
        <v>0</v>
      </c>
      <c r="H50" s="44" t="str">
        <f t="shared" si="0"/>
        <v/>
      </c>
      <c r="I50" s="46" t="str">
        <f t="shared" si="1"/>
        <v/>
      </c>
      <c r="J50" s="50"/>
      <c r="K50" s="25"/>
      <c r="L50" s="19"/>
      <c r="M50" s="19"/>
      <c r="N50" s="20"/>
    </row>
    <row r="51" spans="1:14" x14ac:dyDescent="0.25">
      <c r="A51" s="37"/>
      <c r="B51" s="37"/>
      <c r="C51" s="37"/>
      <c r="D51" s="37"/>
      <c r="E51" s="37"/>
      <c r="F51" s="37"/>
      <c r="G51" s="37"/>
      <c r="H51" s="37"/>
      <c r="I51" s="37"/>
      <c r="J51" s="37"/>
      <c r="K51" s="21"/>
      <c r="L51" s="19"/>
      <c r="M51" s="19"/>
      <c r="N51" s="20"/>
    </row>
    <row r="52" spans="1:14" x14ac:dyDescent="0.25">
      <c r="A52" s="47"/>
      <c r="B52" s="437" t="s">
        <v>255</v>
      </c>
      <c r="C52" s="438"/>
      <c r="D52" s="438"/>
      <c r="E52" s="438"/>
      <c r="F52" s="438"/>
      <c r="G52" s="309"/>
      <c r="H52" s="431">
        <f>SUM(I11:J50)</f>
        <v>0</v>
      </c>
      <c r="I52" s="432"/>
      <c r="J52" s="433"/>
      <c r="K52" s="22"/>
      <c r="L52" s="19"/>
      <c r="M52" s="19"/>
      <c r="N52" s="20"/>
    </row>
    <row r="53" spans="1:14" x14ac:dyDescent="0.25">
      <c r="A53" s="36"/>
      <c r="B53" s="430"/>
      <c r="C53" s="430"/>
      <c r="D53" s="36"/>
      <c r="E53" s="36"/>
      <c r="F53" s="36"/>
      <c r="G53" s="36"/>
      <c r="H53" s="49"/>
      <c r="I53" s="49"/>
      <c r="J53" s="36"/>
      <c r="K53" s="21"/>
      <c r="L53" s="19"/>
      <c r="M53" s="19"/>
      <c r="N53" s="20"/>
    </row>
    <row r="54" spans="1:14" x14ac:dyDescent="0.25">
      <c r="A54" s="21"/>
      <c r="B54" s="21"/>
      <c r="C54" s="21"/>
      <c r="D54" s="21"/>
      <c r="E54" s="21"/>
      <c r="F54" s="21"/>
      <c r="G54" s="21"/>
      <c r="H54" s="34"/>
      <c r="I54" s="34"/>
      <c r="J54" s="35"/>
      <c r="K54" s="26"/>
      <c r="L54" s="19"/>
      <c r="M54" s="19"/>
      <c r="N54" s="20"/>
    </row>
    <row r="55" spans="1:14" x14ac:dyDescent="0.25">
      <c r="A55" s="33"/>
      <c r="B55" s="33"/>
      <c r="C55" s="33"/>
      <c r="D55" s="33"/>
      <c r="E55" s="33"/>
      <c r="F55" s="33"/>
      <c r="G55" s="33"/>
      <c r="H55" s="33"/>
      <c r="I55" s="33"/>
      <c r="J55" s="33"/>
      <c r="K55" s="20"/>
      <c r="L55" s="20"/>
      <c r="M55" s="20"/>
      <c r="N55" s="20"/>
    </row>
    <row r="56" spans="1:14" x14ac:dyDescent="0.25">
      <c r="A56" s="33"/>
      <c r="B56" s="33"/>
      <c r="C56" s="33"/>
      <c r="D56" s="33"/>
      <c r="E56" s="33"/>
      <c r="F56" s="33"/>
      <c r="G56" s="33"/>
      <c r="H56" s="33"/>
      <c r="I56" s="33"/>
      <c r="J56" s="33"/>
      <c r="K56" s="20"/>
      <c r="L56" s="20"/>
      <c r="M56" s="20"/>
      <c r="N56" s="20"/>
    </row>
    <row r="57" spans="1:14" x14ac:dyDescent="0.25">
      <c r="A57" s="20"/>
      <c r="B57" s="20"/>
      <c r="C57" s="20"/>
      <c r="D57" s="20"/>
      <c r="E57" s="20"/>
      <c r="F57" s="20"/>
      <c r="G57" s="20"/>
      <c r="H57" s="20"/>
      <c r="I57" s="20"/>
      <c r="J57" s="20"/>
    </row>
  </sheetData>
  <sheetProtection algorithmName="SHA-512" hashValue="2J+j/ExXM0TOpHUI52Jvm7tfGcFiGgS1RcQuKjvakFwKPnYn6CLycxXn7u5pgkI5FlN469kFphv217wRJtrWnA==" saltValue="HSy8Os3Vx4G5p+HUZh0oug==" spinCount="100000" sheet="1" selectLockedCells="1"/>
  <mergeCells count="9">
    <mergeCell ref="B52:F52"/>
    <mergeCell ref="H52:J52"/>
    <mergeCell ref="B53:C53"/>
    <mergeCell ref="A1:C1"/>
    <mergeCell ref="H1:J1"/>
    <mergeCell ref="H2:J8"/>
    <mergeCell ref="A3:B3"/>
    <mergeCell ref="A5:B5"/>
    <mergeCell ref="C9:J9"/>
  </mergeCells>
  <conditionalFormatting sqref="C11:C50">
    <cfRule type="cellIs" dxfId="5" priority="1" stopIfTrue="1" operator="greaterThan">
      <formula>31</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7"/>
  <sheetViews>
    <sheetView workbookViewId="0">
      <selection activeCell="A9" sqref="A9"/>
    </sheetView>
  </sheetViews>
  <sheetFormatPr defaultRowHeight="13.2" x14ac:dyDescent="0.25"/>
  <cols>
    <col min="1" max="1" width="7.5546875" customWidth="1"/>
    <col min="2" max="2" width="30.109375" customWidth="1"/>
    <col min="3" max="3" width="7.5546875" customWidth="1"/>
    <col min="4" max="4" width="9.33203125" customWidth="1"/>
    <col min="5" max="10" width="7.5546875" customWidth="1"/>
  </cols>
  <sheetData>
    <row r="1" spans="1:11" x14ac:dyDescent="0.25">
      <c r="A1" s="1"/>
      <c r="B1" s="1"/>
      <c r="C1" s="1"/>
      <c r="D1" s="1"/>
      <c r="E1" s="1"/>
      <c r="F1" s="1"/>
      <c r="G1" s="1"/>
      <c r="H1" s="1"/>
      <c r="I1" s="1"/>
      <c r="J1" s="1"/>
      <c r="K1" s="169"/>
    </row>
    <row r="2" spans="1:11" ht="15.6" x14ac:dyDescent="0.3">
      <c r="A2" s="450" t="s">
        <v>93</v>
      </c>
      <c r="B2" s="450"/>
      <c r="C2" s="454" t="s">
        <v>91</v>
      </c>
      <c r="D2" s="455"/>
      <c r="E2" s="451">
        <f>'System Data'!C5</f>
        <v>0</v>
      </c>
      <c r="F2" s="452"/>
      <c r="G2" s="452"/>
      <c r="H2" s="452"/>
      <c r="I2" s="452"/>
      <c r="J2" s="453"/>
      <c r="K2" s="169"/>
    </row>
    <row r="3" spans="1:11" x14ac:dyDescent="0.25">
      <c r="A3" s="127"/>
      <c r="B3" s="127"/>
      <c r="C3" s="127"/>
      <c r="D3" s="127"/>
      <c r="E3" s="128"/>
      <c r="F3" s="128"/>
      <c r="G3" s="128"/>
      <c r="H3" s="128"/>
      <c r="I3" s="128"/>
      <c r="J3" s="128"/>
      <c r="K3" s="169"/>
    </row>
    <row r="4" spans="1:11" x14ac:dyDescent="0.25">
      <c r="A4" s="129" t="s">
        <v>1</v>
      </c>
      <c r="B4" s="189">
        <f>'System Data'!B3</f>
        <v>0</v>
      </c>
      <c r="C4" s="127"/>
      <c r="D4" s="127"/>
      <c r="E4" s="128"/>
      <c r="F4" s="130" t="s">
        <v>92</v>
      </c>
      <c r="G4" s="456">
        <f>'System Data'!J5</f>
        <v>0</v>
      </c>
      <c r="H4" s="457"/>
      <c r="I4" s="131"/>
      <c r="J4" s="131"/>
      <c r="K4" s="169"/>
    </row>
    <row r="5" spans="1:11" x14ac:dyDescent="0.25">
      <c r="A5" s="129" t="s">
        <v>2</v>
      </c>
      <c r="B5" s="189">
        <f>'System Data'!E3</f>
        <v>0</v>
      </c>
      <c r="C5" s="127"/>
      <c r="D5" s="127"/>
      <c r="E5" s="127"/>
      <c r="F5" s="127"/>
      <c r="G5" s="127"/>
      <c r="H5" s="127"/>
      <c r="I5" s="127"/>
      <c r="J5" s="127"/>
      <c r="K5" s="169"/>
    </row>
    <row r="6" spans="1:11" ht="13.8" thickBot="1" x14ac:dyDescent="0.3">
      <c r="A6" s="69"/>
      <c r="B6" s="132"/>
      <c r="C6" s="127"/>
      <c r="D6" s="127"/>
      <c r="E6" s="127"/>
      <c r="F6" s="127"/>
      <c r="G6" s="127"/>
      <c r="H6" s="127"/>
      <c r="I6" s="127"/>
      <c r="J6" s="127"/>
      <c r="K6" s="169"/>
    </row>
    <row r="7" spans="1:11" x14ac:dyDescent="0.25">
      <c r="A7" s="133"/>
      <c r="B7" s="133"/>
      <c r="C7" s="460" t="s">
        <v>90</v>
      </c>
      <c r="D7" s="460" t="s">
        <v>88</v>
      </c>
      <c r="E7" s="460" t="s">
        <v>89</v>
      </c>
      <c r="F7" s="458" t="s">
        <v>87</v>
      </c>
      <c r="G7" s="459"/>
      <c r="H7" s="459"/>
      <c r="I7" s="458" t="s">
        <v>86</v>
      </c>
      <c r="J7" s="459"/>
      <c r="K7" s="462"/>
    </row>
    <row r="8" spans="1:11" ht="13.8" thickBot="1" x14ac:dyDescent="0.3">
      <c r="A8" s="134" t="s">
        <v>20</v>
      </c>
      <c r="B8" s="134" t="s">
        <v>83</v>
      </c>
      <c r="C8" s="461"/>
      <c r="D8" s="461"/>
      <c r="E8" s="461"/>
      <c r="F8" s="135" t="s">
        <v>20</v>
      </c>
      <c r="G8" s="136" t="s">
        <v>84</v>
      </c>
      <c r="H8" s="136" t="s">
        <v>85</v>
      </c>
      <c r="I8" s="135" t="s">
        <v>20</v>
      </c>
      <c r="J8" s="136" t="s">
        <v>84</v>
      </c>
      <c r="K8" s="137" t="s">
        <v>85</v>
      </c>
    </row>
    <row r="9" spans="1:11" x14ac:dyDescent="0.25">
      <c r="A9" s="109"/>
      <c r="B9" s="299"/>
      <c r="C9" s="300"/>
      <c r="D9" s="300"/>
      <c r="E9" s="300"/>
      <c r="F9" s="300"/>
      <c r="G9" s="300"/>
      <c r="H9" s="300"/>
      <c r="I9" s="300"/>
      <c r="J9" s="300"/>
      <c r="K9" s="252"/>
    </row>
    <row r="10" spans="1:11" x14ac:dyDescent="0.25">
      <c r="A10" s="110"/>
      <c r="B10" s="301"/>
      <c r="C10" s="302"/>
      <c r="D10" s="302"/>
      <c r="E10" s="302"/>
      <c r="F10" s="302"/>
      <c r="G10" s="302"/>
      <c r="H10" s="302"/>
      <c r="I10" s="302"/>
      <c r="J10" s="302"/>
      <c r="K10" s="253"/>
    </row>
    <row r="11" spans="1:11" x14ac:dyDescent="0.25">
      <c r="A11" s="110"/>
      <c r="B11" s="301"/>
      <c r="C11" s="302"/>
      <c r="D11" s="302"/>
      <c r="E11" s="302"/>
      <c r="F11" s="302"/>
      <c r="G11" s="302"/>
      <c r="H11" s="302"/>
      <c r="I11" s="302"/>
      <c r="J11" s="302"/>
      <c r="K11" s="253"/>
    </row>
    <row r="12" spans="1:11" x14ac:dyDescent="0.25">
      <c r="A12" s="110"/>
      <c r="B12" s="111"/>
      <c r="C12" s="112"/>
      <c r="D12" s="112"/>
      <c r="E12" s="112"/>
      <c r="F12" s="112"/>
      <c r="G12" s="112"/>
      <c r="H12" s="112"/>
      <c r="I12" s="112"/>
      <c r="J12" s="112"/>
      <c r="K12" s="253"/>
    </row>
    <row r="13" spans="1:11" x14ac:dyDescent="0.25">
      <c r="A13" s="110"/>
      <c r="B13" s="111"/>
      <c r="C13" s="112"/>
      <c r="D13" s="112"/>
      <c r="E13" s="112"/>
      <c r="F13" s="112"/>
      <c r="G13" s="112"/>
      <c r="H13" s="112"/>
      <c r="I13" s="112"/>
      <c r="J13" s="112"/>
      <c r="K13" s="253"/>
    </row>
    <row r="14" spans="1:11" x14ac:dyDescent="0.25">
      <c r="A14" s="110"/>
      <c r="B14" s="111"/>
      <c r="C14" s="112"/>
      <c r="D14" s="112"/>
      <c r="E14" s="112"/>
      <c r="F14" s="112"/>
      <c r="G14" s="112"/>
      <c r="H14" s="112"/>
      <c r="I14" s="112"/>
      <c r="J14" s="112"/>
      <c r="K14" s="253"/>
    </row>
    <row r="15" spans="1:11" x14ac:dyDescent="0.25">
      <c r="A15" s="110"/>
      <c r="B15" s="111"/>
      <c r="C15" s="112"/>
      <c r="D15" s="112"/>
      <c r="E15" s="112"/>
      <c r="F15" s="112"/>
      <c r="G15" s="112"/>
      <c r="H15" s="112"/>
      <c r="I15" s="112"/>
      <c r="J15" s="112"/>
      <c r="K15" s="253"/>
    </row>
    <row r="16" spans="1:11" x14ac:dyDescent="0.25">
      <c r="A16" s="110"/>
      <c r="B16" s="111"/>
      <c r="C16" s="112"/>
      <c r="D16" s="112"/>
      <c r="E16" s="112"/>
      <c r="F16" s="112"/>
      <c r="G16" s="112"/>
      <c r="H16" s="112"/>
      <c r="I16" s="112"/>
      <c r="J16" s="112"/>
      <c r="K16" s="253"/>
    </row>
    <row r="17" spans="1:11" x14ac:dyDescent="0.25">
      <c r="A17" s="110"/>
      <c r="B17" s="111"/>
      <c r="C17" s="112"/>
      <c r="D17" s="112"/>
      <c r="E17" s="112"/>
      <c r="F17" s="112"/>
      <c r="G17" s="112"/>
      <c r="H17" s="112"/>
      <c r="I17" s="112"/>
      <c r="J17" s="112"/>
      <c r="K17" s="253"/>
    </row>
    <row r="18" spans="1:11" x14ac:dyDescent="0.25">
      <c r="A18" s="110"/>
      <c r="B18" s="111"/>
      <c r="C18" s="112"/>
      <c r="D18" s="112"/>
      <c r="E18" s="112"/>
      <c r="F18" s="112"/>
      <c r="G18" s="112"/>
      <c r="H18" s="112"/>
      <c r="I18" s="112"/>
      <c r="J18" s="112"/>
      <c r="K18" s="253"/>
    </row>
    <row r="19" spans="1:11" x14ac:dyDescent="0.25">
      <c r="A19" s="110"/>
      <c r="B19" s="111"/>
      <c r="C19" s="112"/>
      <c r="D19" s="112"/>
      <c r="E19" s="112"/>
      <c r="F19" s="112"/>
      <c r="G19" s="112"/>
      <c r="H19" s="112"/>
      <c r="I19" s="112"/>
      <c r="J19" s="112"/>
      <c r="K19" s="253"/>
    </row>
    <row r="20" spans="1:11" x14ac:dyDescent="0.25">
      <c r="A20" s="110"/>
      <c r="B20" s="111"/>
      <c r="C20" s="112"/>
      <c r="D20" s="112"/>
      <c r="E20" s="112"/>
      <c r="F20" s="112"/>
      <c r="G20" s="112"/>
      <c r="H20" s="112"/>
      <c r="I20" s="112"/>
      <c r="J20" s="112"/>
      <c r="K20" s="253"/>
    </row>
    <row r="21" spans="1:11" x14ac:dyDescent="0.25">
      <c r="A21" s="110"/>
      <c r="B21" s="111"/>
      <c r="C21" s="112"/>
      <c r="D21" s="112"/>
      <c r="E21" s="112"/>
      <c r="F21" s="112"/>
      <c r="G21" s="112"/>
      <c r="H21" s="112"/>
      <c r="I21" s="112"/>
      <c r="J21" s="112"/>
      <c r="K21" s="253"/>
    </row>
    <row r="22" spans="1:11" x14ac:dyDescent="0.25">
      <c r="A22" s="110"/>
      <c r="B22" s="111"/>
      <c r="C22" s="112"/>
      <c r="D22" s="112"/>
      <c r="E22" s="112"/>
      <c r="F22" s="112"/>
      <c r="G22" s="112"/>
      <c r="H22" s="112"/>
      <c r="I22" s="112"/>
      <c r="J22" s="112"/>
      <c r="K22" s="253"/>
    </row>
    <row r="23" spans="1:11" x14ac:dyDescent="0.25">
      <c r="A23" s="110"/>
      <c r="B23" s="111"/>
      <c r="C23" s="112"/>
      <c r="D23" s="112"/>
      <c r="E23" s="112"/>
      <c r="F23" s="112"/>
      <c r="G23" s="112"/>
      <c r="H23" s="112"/>
      <c r="I23" s="112"/>
      <c r="J23" s="112"/>
      <c r="K23" s="253"/>
    </row>
    <row r="24" spans="1:11" x14ac:dyDescent="0.25">
      <c r="A24" s="110"/>
      <c r="B24" s="111"/>
      <c r="C24" s="112"/>
      <c r="D24" s="112"/>
      <c r="E24" s="112"/>
      <c r="F24" s="112"/>
      <c r="G24" s="112"/>
      <c r="H24" s="112"/>
      <c r="I24" s="112"/>
      <c r="J24" s="112"/>
      <c r="K24" s="253"/>
    </row>
    <row r="25" spans="1:11" x14ac:dyDescent="0.25">
      <c r="A25" s="110"/>
      <c r="B25" s="111"/>
      <c r="C25" s="112"/>
      <c r="D25" s="112"/>
      <c r="E25" s="112"/>
      <c r="F25" s="112"/>
      <c r="G25" s="112"/>
      <c r="H25" s="112"/>
      <c r="I25" s="112"/>
      <c r="J25" s="112"/>
      <c r="K25" s="253"/>
    </row>
    <row r="26" spans="1:11" x14ac:dyDescent="0.25">
      <c r="A26" s="110"/>
      <c r="B26" s="111"/>
      <c r="C26" s="112"/>
      <c r="D26" s="112"/>
      <c r="E26" s="112"/>
      <c r="F26" s="112"/>
      <c r="G26" s="112"/>
      <c r="H26" s="112"/>
      <c r="I26" s="112"/>
      <c r="J26" s="112"/>
      <c r="K26" s="253"/>
    </row>
    <row r="27" spans="1:11" x14ac:dyDescent="0.25">
      <c r="A27" s="110"/>
      <c r="B27" s="111"/>
      <c r="C27" s="112"/>
      <c r="D27" s="112"/>
      <c r="E27" s="112"/>
      <c r="F27" s="112"/>
      <c r="G27" s="112"/>
      <c r="H27" s="112"/>
      <c r="I27" s="112"/>
      <c r="J27" s="112"/>
      <c r="K27" s="253"/>
    </row>
    <row r="28" spans="1:11" x14ac:dyDescent="0.25">
      <c r="A28" s="110"/>
      <c r="B28" s="111"/>
      <c r="C28" s="112"/>
      <c r="D28" s="112"/>
      <c r="E28" s="112"/>
      <c r="F28" s="112"/>
      <c r="G28" s="112"/>
      <c r="H28" s="112"/>
      <c r="I28" s="112"/>
      <c r="J28" s="112"/>
      <c r="K28" s="253"/>
    </row>
    <row r="29" spans="1:11" x14ac:dyDescent="0.25">
      <c r="A29" s="110"/>
      <c r="B29" s="111"/>
      <c r="C29" s="112"/>
      <c r="D29" s="112"/>
      <c r="E29" s="112"/>
      <c r="F29" s="112"/>
      <c r="G29" s="112"/>
      <c r="H29" s="112"/>
      <c r="I29" s="112"/>
      <c r="J29" s="112"/>
      <c r="K29" s="253"/>
    </row>
    <row r="30" spans="1:11" x14ac:dyDescent="0.25">
      <c r="A30" s="110"/>
      <c r="B30" s="111"/>
      <c r="C30" s="112"/>
      <c r="D30" s="112"/>
      <c r="E30" s="112"/>
      <c r="F30" s="112"/>
      <c r="G30" s="112"/>
      <c r="H30" s="112"/>
      <c r="I30" s="112"/>
      <c r="J30" s="112"/>
      <c r="K30" s="253"/>
    </row>
    <row r="31" spans="1:11" x14ac:dyDescent="0.25">
      <c r="A31" s="110"/>
      <c r="B31" s="111"/>
      <c r="C31" s="112"/>
      <c r="D31" s="112"/>
      <c r="E31" s="112"/>
      <c r="F31" s="112"/>
      <c r="G31" s="112"/>
      <c r="H31" s="112"/>
      <c r="I31" s="112"/>
      <c r="J31" s="112"/>
      <c r="K31" s="253"/>
    </row>
    <row r="32" spans="1:11" x14ac:dyDescent="0.25">
      <c r="A32" s="110"/>
      <c r="B32" s="111"/>
      <c r="C32" s="112"/>
      <c r="D32" s="112"/>
      <c r="E32" s="112"/>
      <c r="F32" s="112"/>
      <c r="G32" s="112"/>
      <c r="H32" s="112"/>
      <c r="I32" s="112"/>
      <c r="J32" s="112"/>
      <c r="K32" s="253"/>
    </row>
    <row r="33" spans="1:11" x14ac:dyDescent="0.25">
      <c r="A33" s="110"/>
      <c r="B33" s="111"/>
      <c r="C33" s="112"/>
      <c r="D33" s="112"/>
      <c r="E33" s="112"/>
      <c r="F33" s="112"/>
      <c r="G33" s="112"/>
      <c r="H33" s="112"/>
      <c r="I33" s="112"/>
      <c r="J33" s="112"/>
      <c r="K33" s="253"/>
    </row>
    <row r="34" spans="1:11" x14ac:dyDescent="0.25">
      <c r="A34" s="110"/>
      <c r="B34" s="111"/>
      <c r="C34" s="112"/>
      <c r="D34" s="112"/>
      <c r="E34" s="112"/>
      <c r="F34" s="112"/>
      <c r="G34" s="112"/>
      <c r="H34" s="112"/>
      <c r="I34" s="112"/>
      <c r="J34" s="112"/>
      <c r="K34" s="253"/>
    </row>
    <row r="35" spans="1:11" x14ac:dyDescent="0.25">
      <c r="A35" s="110"/>
      <c r="B35" s="111"/>
      <c r="C35" s="112"/>
      <c r="D35" s="112"/>
      <c r="E35" s="112"/>
      <c r="F35" s="112"/>
      <c r="G35" s="112"/>
      <c r="H35" s="112"/>
      <c r="I35" s="112"/>
      <c r="J35" s="112"/>
      <c r="K35" s="253"/>
    </row>
    <row r="36" spans="1:11" x14ac:dyDescent="0.25">
      <c r="A36" s="110"/>
      <c r="B36" s="111"/>
      <c r="C36" s="112"/>
      <c r="D36" s="112"/>
      <c r="E36" s="112"/>
      <c r="F36" s="112"/>
      <c r="G36" s="112"/>
      <c r="H36" s="112"/>
      <c r="I36" s="112"/>
      <c r="J36" s="112"/>
      <c r="K36" s="253"/>
    </row>
    <row r="37" spans="1:11" x14ac:dyDescent="0.25">
      <c r="A37" s="110"/>
      <c r="B37" s="111"/>
      <c r="C37" s="112"/>
      <c r="D37" s="112"/>
      <c r="E37" s="112"/>
      <c r="F37" s="112"/>
      <c r="G37" s="112"/>
      <c r="H37" s="112"/>
      <c r="I37" s="112"/>
      <c r="J37" s="112"/>
      <c r="K37" s="253"/>
    </row>
    <row r="38" spans="1:11" x14ac:dyDescent="0.25">
      <c r="A38" s="110"/>
      <c r="B38" s="111"/>
      <c r="C38" s="112"/>
      <c r="D38" s="112"/>
      <c r="E38" s="112"/>
      <c r="F38" s="112"/>
      <c r="G38" s="112"/>
      <c r="H38" s="112"/>
      <c r="I38" s="112"/>
      <c r="J38" s="112"/>
      <c r="K38" s="253"/>
    </row>
    <row r="39" spans="1:11" x14ac:dyDescent="0.25">
      <c r="A39" s="110"/>
      <c r="B39" s="111"/>
      <c r="C39" s="112"/>
      <c r="D39" s="112"/>
      <c r="E39" s="112"/>
      <c r="F39" s="112"/>
      <c r="G39" s="112"/>
      <c r="H39" s="112"/>
      <c r="I39" s="112"/>
      <c r="J39" s="112"/>
      <c r="K39" s="253"/>
    </row>
    <row r="40" spans="1:11" x14ac:dyDescent="0.25">
      <c r="A40" s="110"/>
      <c r="B40" s="111"/>
      <c r="C40" s="112"/>
      <c r="D40" s="112"/>
      <c r="E40" s="112"/>
      <c r="F40" s="112"/>
      <c r="G40" s="112"/>
      <c r="H40" s="112"/>
      <c r="I40" s="112"/>
      <c r="J40" s="112"/>
      <c r="K40" s="253"/>
    </row>
    <row r="41" spans="1:11" x14ac:dyDescent="0.25">
      <c r="A41" s="110"/>
      <c r="B41" s="111"/>
      <c r="C41" s="112"/>
      <c r="D41" s="112"/>
      <c r="E41" s="112"/>
      <c r="F41" s="112"/>
      <c r="G41" s="112"/>
      <c r="H41" s="112"/>
      <c r="I41" s="112"/>
      <c r="J41" s="112"/>
      <c r="K41" s="253"/>
    </row>
    <row r="42" spans="1:11" x14ac:dyDescent="0.25">
      <c r="A42" s="110"/>
      <c r="B42" s="111"/>
      <c r="C42" s="112"/>
      <c r="D42" s="112"/>
      <c r="E42" s="112"/>
      <c r="F42" s="112"/>
      <c r="G42" s="112"/>
      <c r="H42" s="112"/>
      <c r="I42" s="112"/>
      <c r="J42" s="112"/>
      <c r="K42" s="253"/>
    </row>
    <row r="43" spans="1:11" x14ac:dyDescent="0.25">
      <c r="A43" s="110"/>
      <c r="B43" s="111"/>
      <c r="C43" s="112"/>
      <c r="D43" s="112"/>
      <c r="E43" s="112"/>
      <c r="F43" s="112"/>
      <c r="G43" s="112"/>
      <c r="H43" s="112"/>
      <c r="I43" s="112"/>
      <c r="J43" s="112"/>
      <c r="K43" s="253"/>
    </row>
    <row r="44" spans="1:11" x14ac:dyDescent="0.25">
      <c r="A44" s="110"/>
      <c r="B44" s="111"/>
      <c r="C44" s="112"/>
      <c r="D44" s="112"/>
      <c r="E44" s="112"/>
      <c r="F44" s="112"/>
      <c r="G44" s="112"/>
      <c r="H44" s="112"/>
      <c r="I44" s="112"/>
      <c r="J44" s="112"/>
      <c r="K44" s="253"/>
    </row>
    <row r="45" spans="1:11" x14ac:dyDescent="0.25">
      <c r="A45" s="110"/>
      <c r="B45" s="111"/>
      <c r="C45" s="112"/>
      <c r="D45" s="112"/>
      <c r="E45" s="112"/>
      <c r="F45" s="112"/>
      <c r="G45" s="112"/>
      <c r="H45" s="112"/>
      <c r="I45" s="112"/>
      <c r="J45" s="112"/>
      <c r="K45" s="253"/>
    </row>
    <row r="46" spans="1:11" x14ac:dyDescent="0.25">
      <c r="A46" s="110"/>
      <c r="B46" s="111"/>
      <c r="C46" s="112"/>
      <c r="D46" s="112"/>
      <c r="E46" s="112"/>
      <c r="F46" s="112"/>
      <c r="G46" s="112"/>
      <c r="H46" s="112"/>
      <c r="I46" s="112"/>
      <c r="J46" s="112"/>
      <c r="K46" s="253"/>
    </row>
    <row r="47" spans="1:11" x14ac:dyDescent="0.25">
      <c r="A47" s="110"/>
      <c r="B47" s="111"/>
      <c r="C47" s="112"/>
      <c r="D47" s="112"/>
      <c r="E47" s="112"/>
      <c r="F47" s="112"/>
      <c r="G47" s="112"/>
      <c r="H47" s="112"/>
      <c r="I47" s="112"/>
      <c r="J47" s="112"/>
      <c r="K47" s="253"/>
    </row>
    <row r="48" spans="1:11" x14ac:dyDescent="0.25">
      <c r="A48" s="110"/>
      <c r="B48" s="111"/>
      <c r="C48" s="112"/>
      <c r="D48" s="112"/>
      <c r="E48" s="112"/>
      <c r="F48" s="112"/>
      <c r="G48" s="112"/>
      <c r="H48" s="112"/>
      <c r="I48" s="112"/>
      <c r="J48" s="112"/>
      <c r="K48" s="253"/>
    </row>
    <row r="49" spans="1:11" x14ac:dyDescent="0.25">
      <c r="A49" s="110"/>
      <c r="B49" s="111"/>
      <c r="C49" s="112"/>
      <c r="D49" s="112"/>
      <c r="E49" s="112"/>
      <c r="F49" s="112"/>
      <c r="G49" s="112"/>
      <c r="H49" s="112"/>
      <c r="I49" s="112"/>
      <c r="J49" s="112"/>
      <c r="K49" s="253"/>
    </row>
    <row r="50" spans="1:11" x14ac:dyDescent="0.25">
      <c r="A50" s="110"/>
      <c r="B50" s="111"/>
      <c r="C50" s="112"/>
      <c r="D50" s="112"/>
      <c r="E50" s="112"/>
      <c r="F50" s="112"/>
      <c r="G50" s="112"/>
      <c r="H50" s="112"/>
      <c r="I50" s="112"/>
      <c r="J50" s="112"/>
      <c r="K50" s="253"/>
    </row>
    <row r="51" spans="1:11" x14ac:dyDescent="0.25">
      <c r="A51" s="110"/>
      <c r="B51" s="111"/>
      <c r="C51" s="112"/>
      <c r="D51" s="112"/>
      <c r="E51" s="112"/>
      <c r="F51" s="112"/>
      <c r="G51" s="112"/>
      <c r="H51" s="112"/>
      <c r="I51" s="112"/>
      <c r="J51" s="112"/>
      <c r="K51" s="253"/>
    </row>
    <row r="52" spans="1:11" x14ac:dyDescent="0.25">
      <c r="A52" s="110"/>
      <c r="B52" s="111"/>
      <c r="C52" s="112"/>
      <c r="D52" s="112"/>
      <c r="E52" s="112"/>
      <c r="F52" s="112"/>
      <c r="G52" s="112"/>
      <c r="H52" s="112"/>
      <c r="I52" s="112"/>
      <c r="J52" s="112"/>
      <c r="K52" s="253"/>
    </row>
    <row r="53" spans="1:11" x14ac:dyDescent="0.25">
      <c r="A53" s="110"/>
      <c r="B53" s="111"/>
      <c r="C53" s="112"/>
      <c r="D53" s="112"/>
      <c r="E53" s="112"/>
      <c r="F53" s="112"/>
      <c r="G53" s="112"/>
      <c r="H53" s="112"/>
      <c r="I53" s="112"/>
      <c r="J53" s="112"/>
      <c r="K53" s="253"/>
    </row>
    <row r="54" spans="1:11" ht="13.8" thickBot="1" x14ac:dyDescent="0.3">
      <c r="A54" s="113"/>
      <c r="B54" s="114"/>
      <c r="C54" s="115"/>
      <c r="D54" s="115"/>
      <c r="E54" s="115"/>
      <c r="F54" s="115"/>
      <c r="G54" s="115"/>
      <c r="H54" s="115"/>
      <c r="I54" s="115"/>
      <c r="J54" s="115"/>
      <c r="K54" s="254"/>
    </row>
    <row r="55" spans="1:11" x14ac:dyDescent="0.25">
      <c r="A55" s="66"/>
      <c r="B55" s="66"/>
      <c r="C55" s="66"/>
      <c r="D55" s="66"/>
      <c r="E55" s="66"/>
      <c r="F55" s="66"/>
      <c r="G55" s="66"/>
      <c r="H55" s="66"/>
      <c r="I55" s="66"/>
      <c r="J55" s="66"/>
    </row>
    <row r="56" spans="1:11" x14ac:dyDescent="0.25">
      <c r="A56" s="66"/>
      <c r="B56" s="66"/>
      <c r="C56" s="66"/>
      <c r="D56" s="66"/>
      <c r="E56" s="66"/>
      <c r="F56" s="66"/>
      <c r="G56" s="66"/>
      <c r="H56" s="66"/>
      <c r="I56" s="66"/>
      <c r="J56" s="66"/>
    </row>
    <row r="57" spans="1:11" x14ac:dyDescent="0.25">
      <c r="A57" s="66"/>
      <c r="B57" s="66"/>
      <c r="C57" s="66"/>
      <c r="D57" s="66"/>
      <c r="E57" s="66"/>
      <c r="F57" s="66"/>
      <c r="G57" s="66"/>
      <c r="H57" s="66"/>
      <c r="I57" s="66"/>
      <c r="J57" s="66"/>
    </row>
  </sheetData>
  <sheetProtection algorithmName="SHA-512" hashValue="D2rj1Ck+OXArxUBYv67SCx71zD6L8uAYaF57vxTSBS7nMZ7fnoGdVFZXeQag54qUXxbZzagKkjRqxXgpAKrQ2Q==" saltValue="apmr9/cYB6YGlr6e5kCmJQ==" spinCount="100000" sheet="1" selectLockedCells="1"/>
  <mergeCells count="9">
    <mergeCell ref="A2:B2"/>
    <mergeCell ref="E2:J2"/>
    <mergeCell ref="C2:D2"/>
    <mergeCell ref="G4:H4"/>
    <mergeCell ref="F7:H7"/>
    <mergeCell ref="C7:C8"/>
    <mergeCell ref="D7:D8"/>
    <mergeCell ref="E7:E8"/>
    <mergeCell ref="I7:K7"/>
  </mergeCells>
  <phoneticPr fontId="2" type="noConversion"/>
  <pageMargins left="0.25" right="0.25" top="0.75" bottom="0.75" header="0.3" footer="0.3"/>
  <pageSetup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9"/>
  <sheetViews>
    <sheetView workbookViewId="0">
      <selection activeCell="A16" sqref="A16:J16"/>
    </sheetView>
  </sheetViews>
  <sheetFormatPr defaultRowHeight="13.2" x14ac:dyDescent="0.25"/>
  <sheetData>
    <row r="1" spans="1:11" x14ac:dyDescent="0.25">
      <c r="A1" s="474" t="s">
        <v>97</v>
      </c>
      <c r="B1" s="475"/>
      <c r="C1" s="475"/>
      <c r="D1" s="475"/>
      <c r="E1" s="475"/>
      <c r="F1" s="475"/>
      <c r="G1" s="475"/>
      <c r="H1" s="475"/>
      <c r="I1" s="475"/>
      <c r="J1" s="475"/>
      <c r="K1" s="37"/>
    </row>
    <row r="2" spans="1:11" x14ac:dyDescent="0.25">
      <c r="A2" s="476"/>
      <c r="B2" s="476"/>
      <c r="C2" s="476"/>
      <c r="D2" s="476"/>
      <c r="E2" s="476"/>
      <c r="F2" s="476"/>
      <c r="G2" s="476"/>
      <c r="H2" s="476"/>
      <c r="I2" s="476"/>
      <c r="J2" s="476"/>
      <c r="K2" s="37"/>
    </row>
    <row r="3" spans="1:11" x14ac:dyDescent="0.25">
      <c r="A3" s="476"/>
      <c r="B3" s="476"/>
      <c r="C3" s="476"/>
      <c r="D3" s="476"/>
      <c r="E3" s="476"/>
      <c r="F3" s="476"/>
      <c r="G3" s="476"/>
      <c r="H3" s="476"/>
      <c r="I3" s="476"/>
      <c r="J3" s="476"/>
      <c r="K3" s="37"/>
    </row>
    <row r="4" spans="1:11" x14ac:dyDescent="0.25">
      <c r="A4" s="37"/>
      <c r="B4" s="37"/>
      <c r="C4" s="477"/>
      <c r="D4" s="477"/>
      <c r="E4" s="477"/>
      <c r="F4" s="477"/>
      <c r="G4" s="477"/>
      <c r="H4" s="477"/>
      <c r="I4" s="37"/>
      <c r="J4" s="37"/>
      <c r="K4" s="37"/>
    </row>
    <row r="5" spans="1:11" ht="20.399999999999999" x14ac:dyDescent="0.35">
      <c r="A5" s="478" t="s">
        <v>98</v>
      </c>
      <c r="B5" s="479"/>
      <c r="C5" s="479"/>
      <c r="D5" s="479"/>
      <c r="E5" s="479"/>
      <c r="F5" s="479"/>
      <c r="G5" s="479"/>
      <c r="H5" s="479"/>
      <c r="I5" s="479"/>
      <c r="J5" s="479"/>
      <c r="K5" s="37"/>
    </row>
    <row r="6" spans="1:11" ht="20.399999999999999" x14ac:dyDescent="0.35">
      <c r="A6" s="478">
        <f>'System Data'!C5</f>
        <v>0</v>
      </c>
      <c r="B6" s="479"/>
      <c r="C6" s="479"/>
      <c r="D6" s="479"/>
      <c r="E6" s="479"/>
      <c r="F6" s="479"/>
      <c r="G6" s="479"/>
      <c r="H6" s="479"/>
      <c r="I6" s="479"/>
      <c r="J6" s="479"/>
      <c r="K6" s="37"/>
    </row>
    <row r="7" spans="1:11" x14ac:dyDescent="0.25">
      <c r="A7" s="480" t="s">
        <v>99</v>
      </c>
      <c r="B7" s="438"/>
      <c r="C7" s="438"/>
      <c r="D7" s="438"/>
      <c r="E7" s="438"/>
      <c r="F7" s="438"/>
      <c r="G7" s="438"/>
      <c r="H7" s="438"/>
      <c r="I7" s="438"/>
      <c r="J7" s="438"/>
      <c r="K7" s="37"/>
    </row>
    <row r="8" spans="1:11" x14ac:dyDescent="0.25">
      <c r="A8" s="438"/>
      <c r="B8" s="438"/>
      <c r="C8" s="438"/>
      <c r="D8" s="438"/>
      <c r="E8" s="438"/>
      <c r="F8" s="438"/>
      <c r="G8" s="438"/>
      <c r="H8" s="438"/>
      <c r="I8" s="438"/>
      <c r="J8" s="438"/>
      <c r="K8" s="37"/>
    </row>
    <row r="9" spans="1:11" ht="4.5" customHeight="1" x14ac:dyDescent="0.25">
      <c r="A9" s="438"/>
      <c r="B9" s="438"/>
      <c r="C9" s="438"/>
      <c r="D9" s="438"/>
      <c r="E9" s="438"/>
      <c r="F9" s="438"/>
      <c r="G9" s="438"/>
      <c r="H9" s="438"/>
      <c r="I9" s="438"/>
      <c r="J9" s="438"/>
      <c r="K9" s="37"/>
    </row>
    <row r="10" spans="1:11" hidden="1" x14ac:dyDescent="0.25">
      <c r="A10" s="438"/>
      <c r="B10" s="438"/>
      <c r="C10" s="438"/>
      <c r="D10" s="438"/>
      <c r="E10" s="438"/>
      <c r="F10" s="438"/>
      <c r="G10" s="438"/>
      <c r="H10" s="438"/>
      <c r="I10" s="438"/>
      <c r="J10" s="438"/>
      <c r="K10" s="37"/>
    </row>
    <row r="11" spans="1:11" x14ac:dyDescent="0.25">
      <c r="A11" s="37"/>
      <c r="B11" s="37"/>
      <c r="C11" s="37"/>
      <c r="D11" s="37"/>
      <c r="E11" s="37"/>
      <c r="F11" s="37"/>
      <c r="G11" s="37"/>
      <c r="H11" s="37"/>
      <c r="I11" s="37"/>
      <c r="J11" s="37"/>
      <c r="K11" s="37"/>
    </row>
    <row r="12" spans="1:11" ht="50.25" customHeight="1" x14ac:dyDescent="0.25">
      <c r="A12" s="481" t="s">
        <v>100</v>
      </c>
      <c r="B12" s="464"/>
      <c r="C12" s="464"/>
      <c r="D12" s="464"/>
      <c r="E12" s="464"/>
      <c r="F12" s="464"/>
      <c r="G12" s="464"/>
      <c r="H12" s="464"/>
      <c r="I12" s="464"/>
      <c r="J12" s="464"/>
      <c r="K12" s="37"/>
    </row>
    <row r="13" spans="1:11" x14ac:dyDescent="0.25">
      <c r="A13" s="37"/>
      <c r="B13" s="37"/>
      <c r="C13" s="37"/>
      <c r="D13" s="37"/>
      <c r="E13" s="37"/>
      <c r="F13" s="37"/>
      <c r="G13" s="37"/>
      <c r="H13" s="37"/>
      <c r="I13" s="37"/>
      <c r="J13" s="37"/>
      <c r="K13" s="37"/>
    </row>
    <row r="14" spans="1:11" x14ac:dyDescent="0.25">
      <c r="A14" s="107" t="s">
        <v>101</v>
      </c>
      <c r="B14" s="37"/>
      <c r="C14" s="37"/>
      <c r="D14" s="37"/>
      <c r="E14" s="465" t="str">
        <f>IF(A16="","(insert areas)","")</f>
        <v>(insert areas)</v>
      </c>
      <c r="F14" s="466"/>
      <c r="G14" s="467"/>
      <c r="H14" s="467"/>
      <c r="I14" s="467"/>
      <c r="J14" s="37"/>
      <c r="K14" s="37"/>
    </row>
    <row r="15" spans="1:11" ht="4.5" customHeight="1" x14ac:dyDescent="0.25">
      <c r="A15" s="37"/>
      <c r="B15" s="37"/>
      <c r="C15" s="37"/>
      <c r="D15" s="37"/>
      <c r="E15" s="37"/>
      <c r="F15" s="37"/>
      <c r="G15" s="37"/>
      <c r="H15" s="37"/>
      <c r="I15" s="37"/>
      <c r="J15" s="37"/>
      <c r="K15" s="37"/>
    </row>
    <row r="16" spans="1:11" ht="50.25" customHeight="1" x14ac:dyDescent="0.25">
      <c r="A16" s="483"/>
      <c r="B16" s="484"/>
      <c r="C16" s="484"/>
      <c r="D16" s="484"/>
      <c r="E16" s="484"/>
      <c r="F16" s="484"/>
      <c r="G16" s="484"/>
      <c r="H16" s="484"/>
      <c r="I16" s="484"/>
      <c r="J16" s="485"/>
      <c r="K16" s="37"/>
    </row>
    <row r="17" spans="1:11" ht="6.75" customHeight="1" x14ac:dyDescent="0.25">
      <c r="A17" s="37"/>
      <c r="B17" s="37"/>
      <c r="C17" s="37"/>
      <c r="D17" s="37"/>
      <c r="E17" s="37"/>
      <c r="F17" s="37"/>
      <c r="G17" s="37"/>
      <c r="H17" s="37"/>
      <c r="I17" s="37"/>
      <c r="J17" s="37"/>
      <c r="K17" s="37"/>
    </row>
    <row r="18" spans="1:11" ht="27" customHeight="1" x14ac:dyDescent="0.25">
      <c r="A18" s="463" t="s">
        <v>102</v>
      </c>
      <c r="B18" s="464"/>
      <c r="C18" s="464"/>
      <c r="D18" s="464"/>
      <c r="E18" s="464"/>
      <c r="F18" s="464"/>
      <c r="G18" s="464"/>
      <c r="H18" s="464"/>
      <c r="I18" s="464"/>
      <c r="J18" s="464"/>
      <c r="K18" s="37"/>
    </row>
    <row r="19" spans="1:11" x14ac:dyDescent="0.25">
      <c r="A19" s="37"/>
      <c r="B19" s="37"/>
      <c r="C19" s="37"/>
      <c r="D19" s="37"/>
      <c r="E19" s="37"/>
      <c r="F19" s="37"/>
      <c r="G19" s="37"/>
      <c r="H19" s="37"/>
      <c r="I19" s="37"/>
      <c r="J19" s="37"/>
      <c r="K19" s="37"/>
    </row>
    <row r="20" spans="1:11" x14ac:dyDescent="0.25">
      <c r="A20" s="159" t="s">
        <v>103</v>
      </c>
      <c r="B20" s="37"/>
      <c r="C20" s="465" t="str">
        <f>IF(A22="","(explain details)","")</f>
        <v>(explain details)</v>
      </c>
      <c r="D20" s="466"/>
      <c r="E20" s="37"/>
      <c r="F20" s="37"/>
      <c r="G20" s="37"/>
      <c r="H20" s="467"/>
      <c r="I20" s="467"/>
      <c r="J20" s="467"/>
      <c r="K20" s="37"/>
    </row>
    <row r="21" spans="1:11" ht="5.25" customHeight="1" x14ac:dyDescent="0.25">
      <c r="A21" s="37"/>
      <c r="B21" s="37"/>
      <c r="C21" s="37"/>
      <c r="D21" s="37"/>
      <c r="E21" s="37"/>
      <c r="F21" s="37"/>
      <c r="G21" s="37"/>
      <c r="H21" s="37"/>
      <c r="I21" s="37"/>
      <c r="J21" s="37"/>
      <c r="K21" s="37"/>
    </row>
    <row r="22" spans="1:11" ht="50.25" customHeight="1" x14ac:dyDescent="0.25">
      <c r="A22" s="483"/>
      <c r="B22" s="484"/>
      <c r="C22" s="484"/>
      <c r="D22" s="484"/>
      <c r="E22" s="484"/>
      <c r="F22" s="484"/>
      <c r="G22" s="484"/>
      <c r="H22" s="484"/>
      <c r="I22" s="484"/>
      <c r="J22" s="485"/>
      <c r="K22" s="37"/>
    </row>
    <row r="23" spans="1:11" ht="18.75" customHeight="1" x14ac:dyDescent="0.25">
      <c r="A23" s="486" t="s">
        <v>104</v>
      </c>
      <c r="B23" s="486"/>
      <c r="C23" s="486"/>
      <c r="D23" s="486"/>
      <c r="E23" s="160" t="str">
        <f>IF(A24="","(explain)","")</f>
        <v>(explain)</v>
      </c>
      <c r="F23" s="161"/>
      <c r="G23" s="161"/>
      <c r="H23" s="161"/>
      <c r="I23" s="161"/>
      <c r="J23" s="161"/>
      <c r="K23" s="37"/>
    </row>
    <row r="24" spans="1:11" ht="50.25" customHeight="1" x14ac:dyDescent="0.25">
      <c r="A24" s="483"/>
      <c r="B24" s="484"/>
      <c r="C24" s="484"/>
      <c r="D24" s="484"/>
      <c r="E24" s="484"/>
      <c r="F24" s="484"/>
      <c r="G24" s="484"/>
      <c r="H24" s="484"/>
      <c r="I24" s="484"/>
      <c r="J24" s="485"/>
      <c r="K24" s="37"/>
    </row>
    <row r="25" spans="1:11" x14ac:dyDescent="0.25">
      <c r="A25" s="161"/>
      <c r="B25" s="161"/>
      <c r="C25" s="161"/>
      <c r="D25" s="161"/>
      <c r="E25" s="161"/>
      <c r="F25" s="161"/>
      <c r="G25" s="161"/>
      <c r="H25" s="161"/>
      <c r="I25" s="161"/>
      <c r="J25" s="161"/>
      <c r="K25" s="37"/>
    </row>
    <row r="26" spans="1:11" ht="54" customHeight="1" x14ac:dyDescent="0.25">
      <c r="A26" s="487" t="s">
        <v>144</v>
      </c>
      <c r="B26" s="488"/>
      <c r="C26" s="488"/>
      <c r="D26" s="488"/>
      <c r="E26" s="488"/>
      <c r="F26" s="488"/>
      <c r="G26" s="488"/>
      <c r="H26" s="488"/>
      <c r="I26" s="488"/>
      <c r="J26" s="488"/>
      <c r="K26" s="37"/>
    </row>
    <row r="27" spans="1:11" x14ac:dyDescent="0.25">
      <c r="A27" s="37"/>
      <c r="B27" s="37"/>
      <c r="C27" s="37"/>
      <c r="D27" s="37"/>
      <c r="E27" s="37"/>
      <c r="F27" s="37"/>
      <c r="G27" s="37"/>
      <c r="H27" s="37"/>
      <c r="I27" s="37"/>
      <c r="J27" s="37"/>
      <c r="K27" s="37"/>
    </row>
    <row r="28" spans="1:11" x14ac:dyDescent="0.25">
      <c r="A28" s="162" t="s">
        <v>105</v>
      </c>
      <c r="B28" s="37"/>
      <c r="C28" s="37"/>
      <c r="D28" s="37"/>
      <c r="E28" s="468">
        <f>'System Data'!C7</f>
        <v>0</v>
      </c>
      <c r="F28" s="468"/>
      <c r="G28" s="468"/>
      <c r="H28" s="468"/>
      <c r="I28" s="468"/>
      <c r="J28" s="468"/>
      <c r="K28" s="37"/>
    </row>
    <row r="29" spans="1:11" x14ac:dyDescent="0.25">
      <c r="A29" s="163"/>
      <c r="B29" s="37"/>
      <c r="C29" s="72"/>
      <c r="D29" s="72"/>
      <c r="E29" s="468">
        <f>'System Data'!C9</f>
        <v>0</v>
      </c>
      <c r="F29" s="468"/>
      <c r="G29" s="468"/>
      <c r="H29" s="468"/>
      <c r="I29" s="468"/>
      <c r="J29" s="468"/>
      <c r="K29" s="37"/>
    </row>
    <row r="30" spans="1:11" x14ac:dyDescent="0.25">
      <c r="A30" s="482">
        <f>'System Data'!J7</f>
        <v>0</v>
      </c>
      <c r="B30" s="479"/>
      <c r="C30" s="479"/>
      <c r="D30" s="479"/>
      <c r="E30" s="468">
        <f>'System Data'!C10</f>
        <v>0</v>
      </c>
      <c r="F30" s="468"/>
      <c r="G30" s="468"/>
      <c r="H30" s="468"/>
      <c r="I30" s="468"/>
      <c r="J30" s="165"/>
      <c r="K30" s="37"/>
    </row>
    <row r="31" spans="1:11" x14ac:dyDescent="0.25">
      <c r="A31" s="165" t="s">
        <v>106</v>
      </c>
      <c r="B31" s="165"/>
      <c r="C31" s="165"/>
      <c r="D31" s="165"/>
      <c r="E31" s="165">
        <f>'System Data'!I10</f>
        <v>0</v>
      </c>
      <c r="F31" s="165">
        <f>'System Data'!K10</f>
        <v>0</v>
      </c>
      <c r="G31" s="471" t="s">
        <v>106</v>
      </c>
      <c r="H31" s="471"/>
      <c r="I31" s="471"/>
      <c r="J31" s="471"/>
      <c r="K31" s="37"/>
    </row>
    <row r="32" spans="1:11" x14ac:dyDescent="0.25">
      <c r="A32" s="37"/>
      <c r="B32" s="37"/>
      <c r="C32" s="37"/>
      <c r="D32" s="37"/>
      <c r="E32" s="37"/>
      <c r="F32" s="37"/>
      <c r="G32" s="37"/>
      <c r="H32" s="37"/>
      <c r="I32" s="37"/>
      <c r="J32" s="37"/>
      <c r="K32" s="37"/>
    </row>
    <row r="33" spans="1:11" ht="54" customHeight="1" x14ac:dyDescent="0.25">
      <c r="A33" s="472" t="s">
        <v>110</v>
      </c>
      <c r="B33" s="464"/>
      <c r="C33" s="464"/>
      <c r="D33" s="464"/>
      <c r="E33" s="464"/>
      <c r="F33" s="464"/>
      <c r="G33" s="464"/>
      <c r="H33" s="464"/>
      <c r="I33" s="464"/>
      <c r="J33" s="464"/>
      <c r="K33" s="37"/>
    </row>
    <row r="34" spans="1:11" x14ac:dyDescent="0.25">
      <c r="A34" s="37"/>
      <c r="B34" s="37"/>
      <c r="C34" s="37"/>
      <c r="D34" s="37"/>
      <c r="E34" s="37"/>
      <c r="F34" s="37"/>
      <c r="G34" s="37"/>
      <c r="H34" s="37"/>
      <c r="I34" s="37"/>
      <c r="J34" s="37"/>
      <c r="K34" s="37"/>
    </row>
    <row r="35" spans="1:11" x14ac:dyDescent="0.25">
      <c r="A35" s="37" t="s">
        <v>107</v>
      </c>
      <c r="B35" s="37"/>
      <c r="C35" s="37"/>
      <c r="D35" s="37"/>
      <c r="E35" s="466">
        <f>'System Data'!C5</f>
        <v>0</v>
      </c>
      <c r="F35" s="466"/>
      <c r="G35" s="466"/>
      <c r="H35" s="466"/>
      <c r="I35" s="466"/>
      <c r="J35" s="466"/>
      <c r="K35" s="37"/>
    </row>
    <row r="36" spans="1:11" x14ac:dyDescent="0.25">
      <c r="A36" s="37" t="s">
        <v>108</v>
      </c>
      <c r="B36" s="37"/>
      <c r="C36" s="37"/>
      <c r="D36" s="186"/>
      <c r="E36" s="473">
        <f>'System Data'!J5</f>
        <v>0</v>
      </c>
      <c r="F36" s="473"/>
      <c r="G36" s="37"/>
      <c r="H36" s="37"/>
      <c r="I36" s="37"/>
      <c r="J36" s="37"/>
      <c r="K36" s="37"/>
    </row>
    <row r="37" spans="1:11" x14ac:dyDescent="0.25">
      <c r="A37" s="37"/>
      <c r="B37" s="37"/>
      <c r="C37" s="37"/>
      <c r="D37" s="37"/>
      <c r="E37" s="37"/>
      <c r="F37" s="37"/>
      <c r="G37" s="37"/>
      <c r="H37" s="37"/>
      <c r="I37" s="37"/>
      <c r="J37" s="37"/>
      <c r="K37" s="37"/>
    </row>
    <row r="38" spans="1:11" x14ac:dyDescent="0.25">
      <c r="A38" s="37"/>
      <c r="B38" s="37"/>
      <c r="C38" s="37"/>
      <c r="D38" s="37"/>
      <c r="E38" s="37"/>
      <c r="F38" s="37"/>
      <c r="G38" s="37"/>
      <c r="H38" s="72" t="s">
        <v>20</v>
      </c>
      <c r="I38" s="469"/>
      <c r="J38" s="470"/>
      <c r="K38" s="37"/>
    </row>
    <row r="39" spans="1:11" x14ac:dyDescent="0.25">
      <c r="A39" s="37"/>
      <c r="B39" s="37"/>
      <c r="C39" s="37"/>
      <c r="D39" s="37"/>
      <c r="E39" s="37"/>
      <c r="F39" s="37"/>
      <c r="G39" s="37"/>
      <c r="H39" s="37"/>
      <c r="I39" s="37"/>
      <c r="J39" s="37"/>
      <c r="K39" s="37"/>
    </row>
    <row r="40" spans="1:11" x14ac:dyDescent="0.25">
      <c r="A40" s="164" t="s">
        <v>109</v>
      </c>
      <c r="B40" s="37"/>
      <c r="C40" s="37"/>
      <c r="D40" s="37"/>
      <c r="E40" s="37"/>
      <c r="F40" s="37"/>
      <c r="G40" s="37"/>
      <c r="H40" s="37"/>
      <c r="I40" s="37"/>
      <c r="J40" s="37"/>
      <c r="K40" s="37"/>
    </row>
    <row r="41" spans="1:11" x14ac:dyDescent="0.25">
      <c r="A41" s="37"/>
      <c r="B41" s="37"/>
      <c r="C41" s="37"/>
      <c r="D41" s="37"/>
      <c r="E41" s="37"/>
      <c r="F41" s="37"/>
      <c r="G41" s="37"/>
      <c r="H41" s="37"/>
      <c r="I41" s="37"/>
      <c r="J41" s="37"/>
      <c r="K41" s="37"/>
    </row>
    <row r="42" spans="1:11" x14ac:dyDescent="0.25">
      <c r="A42" s="37"/>
      <c r="B42" s="37"/>
      <c r="C42" s="37"/>
      <c r="D42" s="37"/>
      <c r="E42" s="37"/>
      <c r="F42" s="37"/>
      <c r="G42" s="37"/>
      <c r="H42" s="37"/>
      <c r="I42" s="37"/>
      <c r="J42" s="37"/>
      <c r="K42" s="37"/>
    </row>
    <row r="43" spans="1:11" x14ac:dyDescent="0.25">
      <c r="A43" s="156"/>
      <c r="B43" s="156"/>
      <c r="C43" s="156"/>
      <c r="D43" s="156"/>
      <c r="E43" s="156"/>
      <c r="F43" s="156"/>
      <c r="G43" s="156"/>
      <c r="H43" s="156"/>
      <c r="I43" s="156"/>
      <c r="J43" s="156"/>
      <c r="K43" s="156"/>
    </row>
    <row r="44" spans="1:11" x14ac:dyDescent="0.25">
      <c r="A44" s="20"/>
      <c r="B44" s="20"/>
      <c r="C44" s="20"/>
      <c r="D44" s="20"/>
      <c r="E44" s="20"/>
      <c r="F44" s="20"/>
      <c r="G44" s="20"/>
      <c r="H44" s="20"/>
      <c r="I44" s="20"/>
      <c r="J44" s="20"/>
      <c r="K44" s="20"/>
    </row>
    <row r="45" spans="1:11" x14ac:dyDescent="0.25">
      <c r="A45" s="20"/>
      <c r="B45" s="20"/>
      <c r="C45" s="20"/>
      <c r="D45" s="20"/>
      <c r="E45" s="20"/>
      <c r="F45" s="20"/>
      <c r="G45" s="20"/>
      <c r="H45" s="20"/>
      <c r="I45" s="20"/>
      <c r="J45" s="20"/>
      <c r="K45" s="20"/>
    </row>
    <row r="46" spans="1:11" x14ac:dyDescent="0.25">
      <c r="A46" s="20"/>
      <c r="B46" s="20"/>
      <c r="C46" s="20"/>
      <c r="D46" s="20"/>
      <c r="E46" s="20"/>
      <c r="F46" s="20"/>
      <c r="G46" s="20"/>
      <c r="H46" s="20"/>
      <c r="I46" s="20"/>
      <c r="J46" s="20"/>
      <c r="K46" s="20"/>
    </row>
    <row r="47" spans="1:11" x14ac:dyDescent="0.25">
      <c r="A47" s="20"/>
      <c r="B47" s="20"/>
      <c r="C47" s="20"/>
      <c r="D47" s="20"/>
      <c r="E47" s="20"/>
      <c r="F47" s="20"/>
      <c r="G47" s="20"/>
      <c r="H47" s="20"/>
      <c r="I47" s="20"/>
      <c r="J47" s="20"/>
      <c r="K47" s="20"/>
    </row>
    <row r="48" spans="1:11" x14ac:dyDescent="0.25">
      <c r="A48" s="20"/>
      <c r="B48" s="20"/>
      <c r="C48" s="20"/>
      <c r="D48" s="20"/>
      <c r="E48" s="20"/>
      <c r="F48" s="20"/>
      <c r="G48" s="20"/>
      <c r="H48" s="20"/>
      <c r="I48" s="20"/>
      <c r="J48" s="20"/>
      <c r="K48" s="20"/>
    </row>
    <row r="49" spans="1:11" x14ac:dyDescent="0.25">
      <c r="A49" s="20"/>
      <c r="B49" s="20"/>
      <c r="C49" s="20"/>
      <c r="D49" s="20"/>
      <c r="E49" s="20"/>
      <c r="F49" s="20"/>
      <c r="G49" s="20"/>
      <c r="H49" s="20"/>
      <c r="I49" s="20"/>
      <c r="J49" s="20"/>
      <c r="K49" s="20"/>
    </row>
  </sheetData>
  <sheetProtection algorithmName="SHA-512" hashValue="3IzDbaM9/1buS1DkSFRjlRkkGhcs9Ek9r/peyV0OeFR6QQL3Q2/a6a9MlLUtQbkmTf6939fC557rGNmk0mk0og==" saltValue="o6vQl/XaKJ1IP6AYfFiN3w==" spinCount="100000" sheet="1" objects="1" scenarios="1" selectLockedCells="1"/>
  <mergeCells count="25">
    <mergeCell ref="A1:J3"/>
    <mergeCell ref="C4:H4"/>
    <mergeCell ref="A5:J5"/>
    <mergeCell ref="A6:J6"/>
    <mergeCell ref="E30:I30"/>
    <mergeCell ref="A7:J10"/>
    <mergeCell ref="A12:J12"/>
    <mergeCell ref="E14:F14"/>
    <mergeCell ref="G14:I14"/>
    <mergeCell ref="E29:J29"/>
    <mergeCell ref="A30:D30"/>
    <mergeCell ref="A22:J22"/>
    <mergeCell ref="A23:D23"/>
    <mergeCell ref="A24:J24"/>
    <mergeCell ref="A26:J26"/>
    <mergeCell ref="A16:J16"/>
    <mergeCell ref="A18:J18"/>
    <mergeCell ref="C20:D20"/>
    <mergeCell ref="H20:J20"/>
    <mergeCell ref="E28:J28"/>
    <mergeCell ref="I38:J38"/>
    <mergeCell ref="G31:J31"/>
    <mergeCell ref="A33:J33"/>
    <mergeCell ref="E35:J35"/>
    <mergeCell ref="E36:F36"/>
  </mergeCells>
  <phoneticPr fontId="2" type="noConversion"/>
  <pageMargins left="0.35433070866141736" right="0.35433070866141736" top="0.39370078740157483" bottom="0.39370078740157483" header="0.11811023622047245" footer="0.1181102362204724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4"/>
  <sheetViews>
    <sheetView workbookViewId="0">
      <selection activeCell="A9" sqref="A9"/>
    </sheetView>
  </sheetViews>
  <sheetFormatPr defaultRowHeight="13.2" x14ac:dyDescent="0.25"/>
  <cols>
    <col min="1" max="1" width="10.6640625" customWidth="1"/>
    <col min="2" max="2" width="27.109375" customWidth="1"/>
    <col min="3" max="3" width="11.33203125" customWidth="1"/>
    <col min="4" max="4" width="9.5546875" customWidth="1"/>
    <col min="5" max="5" width="8.109375" customWidth="1"/>
    <col min="7" max="7" width="9.109375" hidden="1" customWidth="1"/>
    <col min="8" max="8" width="9.109375" customWidth="1"/>
    <col min="9" max="9" width="10.44140625" customWidth="1"/>
  </cols>
  <sheetData>
    <row r="1" spans="1:10" ht="15.6" x14ac:dyDescent="0.25">
      <c r="A1" s="404" t="s">
        <v>146</v>
      </c>
      <c r="B1" s="404"/>
      <c r="C1" s="404"/>
      <c r="D1" s="404"/>
      <c r="E1" s="404"/>
      <c r="F1" s="404"/>
      <c r="G1" s="404"/>
      <c r="H1" s="404"/>
      <c r="I1" s="404"/>
      <c r="J1" s="1"/>
    </row>
    <row r="2" spans="1:10" x14ac:dyDescent="0.25">
      <c r="A2" s="208"/>
      <c r="B2" s="208"/>
      <c r="C2" s="208"/>
      <c r="D2" s="208"/>
      <c r="E2" s="208"/>
      <c r="F2" s="208"/>
      <c r="G2" s="208"/>
      <c r="H2" s="208"/>
      <c r="I2" s="208"/>
      <c r="J2" s="1"/>
    </row>
    <row r="3" spans="1:10" x14ac:dyDescent="0.25">
      <c r="A3" s="492">
        <f>'System Data'!C5</f>
        <v>0</v>
      </c>
      <c r="B3" s="493"/>
      <c r="C3" s="494" t="s">
        <v>19</v>
      </c>
      <c r="D3" s="494"/>
      <c r="E3" s="208"/>
      <c r="F3" s="208"/>
      <c r="G3" s="208"/>
      <c r="H3" s="3" t="s">
        <v>1</v>
      </c>
      <c r="I3" s="417">
        <f>'System Data'!B3</f>
        <v>0</v>
      </c>
      <c r="J3" s="495"/>
    </row>
    <row r="4" spans="1:10" x14ac:dyDescent="0.25">
      <c r="A4" s="208"/>
      <c r="B4" s="208"/>
      <c r="C4" s="208"/>
      <c r="D4" s="208"/>
      <c r="E4" s="208"/>
      <c r="F4" s="208"/>
      <c r="G4" s="208"/>
      <c r="H4" s="3" t="s">
        <v>2</v>
      </c>
      <c r="I4" s="417">
        <f>'System Data'!E3</f>
        <v>0</v>
      </c>
      <c r="J4" s="495"/>
    </row>
    <row r="5" spans="1:10" x14ac:dyDescent="0.25">
      <c r="A5" s="496">
        <f>'System Data'!J5</f>
        <v>0</v>
      </c>
      <c r="B5" s="497"/>
      <c r="C5" s="494" t="s">
        <v>3</v>
      </c>
      <c r="D5" s="494"/>
      <c r="E5" s="208"/>
      <c r="F5" s="208"/>
      <c r="G5" s="208"/>
      <c r="H5" s="208"/>
      <c r="I5" s="208"/>
      <c r="J5" s="1"/>
    </row>
    <row r="6" spans="1:10" x14ac:dyDescent="0.25">
      <c r="A6" s="4"/>
      <c r="B6" s="4"/>
      <c r="C6" s="4"/>
      <c r="D6" s="1"/>
      <c r="E6" s="59"/>
      <c r="F6" s="498" t="s">
        <v>26</v>
      </c>
      <c r="G6" s="498"/>
      <c r="H6" s="498"/>
      <c r="I6" s="60">
        <v>29.83</v>
      </c>
      <c r="J6" s="1"/>
    </row>
    <row r="7" spans="1:10" ht="13.8" x14ac:dyDescent="0.25">
      <c r="A7" s="4"/>
      <c r="B7" s="4"/>
      <c r="C7" s="61" t="s">
        <v>27</v>
      </c>
      <c r="D7" s="499" t="s">
        <v>28</v>
      </c>
      <c r="E7" s="500"/>
      <c r="F7" s="498" t="s">
        <v>29</v>
      </c>
      <c r="G7" s="498"/>
      <c r="H7" s="498"/>
      <c r="I7" s="60">
        <v>0.95</v>
      </c>
      <c r="J7" s="1"/>
    </row>
    <row r="8" spans="1:10" ht="48" x14ac:dyDescent="0.25">
      <c r="A8" s="55" t="s">
        <v>20</v>
      </c>
      <c r="B8" s="504" t="s">
        <v>147</v>
      </c>
      <c r="C8" s="505"/>
      <c r="D8" s="5" t="s">
        <v>32</v>
      </c>
      <c r="E8" s="5" t="s">
        <v>33</v>
      </c>
      <c r="F8" s="5" t="s">
        <v>34</v>
      </c>
      <c r="G8" s="5"/>
      <c r="H8" s="5" t="s">
        <v>0</v>
      </c>
      <c r="I8" s="5" t="s">
        <v>35</v>
      </c>
      <c r="J8" s="62" t="s">
        <v>148</v>
      </c>
    </row>
    <row r="9" spans="1:10" x14ac:dyDescent="0.25">
      <c r="A9" s="56"/>
      <c r="B9" s="491"/>
      <c r="C9" s="490"/>
      <c r="D9" s="64"/>
      <c r="E9" s="65"/>
      <c r="F9" s="10"/>
      <c r="G9" s="7">
        <f>SQRT(F9)</f>
        <v>0</v>
      </c>
      <c r="H9" s="6" t="str">
        <f>IF(F9="","",IF(F9&gt;0,I$6*I$7*(E9*E9)*G9,""))</f>
        <v/>
      </c>
      <c r="I9" s="8" t="str">
        <f>IF(H9="","",IF(H9&gt;0,H9*D9,""))</f>
        <v/>
      </c>
      <c r="J9" s="50"/>
    </row>
    <row r="10" spans="1:10" x14ac:dyDescent="0.25">
      <c r="A10" s="56"/>
      <c r="B10" s="489"/>
      <c r="C10" s="490"/>
      <c r="D10" s="64"/>
      <c r="E10" s="65"/>
      <c r="F10" s="10"/>
      <c r="G10" s="7">
        <f t="shared" ref="G10:G49" si="0">SQRT(F10)</f>
        <v>0</v>
      </c>
      <c r="H10" s="6" t="str">
        <f t="shared" ref="H10:H49" si="1">IF(F10="","",IF(F10&gt;0,I$6*I$7*(E10*E10)*G10,""))</f>
        <v/>
      </c>
      <c r="I10" s="8" t="str">
        <f t="shared" ref="I10:I49" si="2">IF(H10="","",IF(H10&gt;0,H10*D10,""))</f>
        <v/>
      </c>
      <c r="J10" s="50"/>
    </row>
    <row r="11" spans="1:10" x14ac:dyDescent="0.25">
      <c r="A11" s="56"/>
      <c r="B11" s="489"/>
      <c r="C11" s="490"/>
      <c r="D11" s="64"/>
      <c r="E11" s="65"/>
      <c r="F11" s="10"/>
      <c r="G11" s="7">
        <f t="shared" si="0"/>
        <v>0</v>
      </c>
      <c r="H11" s="6" t="str">
        <f t="shared" si="1"/>
        <v/>
      </c>
      <c r="I11" s="8" t="str">
        <f t="shared" si="2"/>
        <v/>
      </c>
      <c r="J11" s="50"/>
    </row>
    <row r="12" spans="1:10" x14ac:dyDescent="0.25">
      <c r="A12" s="11"/>
      <c r="B12" s="491"/>
      <c r="C12" s="490"/>
      <c r="D12" s="64"/>
      <c r="E12" s="65"/>
      <c r="F12" s="10"/>
      <c r="G12" s="7">
        <f t="shared" si="0"/>
        <v>0</v>
      </c>
      <c r="H12" s="6" t="str">
        <f t="shared" si="1"/>
        <v/>
      </c>
      <c r="I12" s="8" t="str">
        <f t="shared" si="2"/>
        <v/>
      </c>
      <c r="J12" s="50"/>
    </row>
    <row r="13" spans="1:10" x14ac:dyDescent="0.25">
      <c r="A13" s="11"/>
      <c r="B13" s="489"/>
      <c r="C13" s="490"/>
      <c r="D13" s="64"/>
      <c r="E13" s="65"/>
      <c r="F13" s="10"/>
      <c r="G13" s="7">
        <f t="shared" si="0"/>
        <v>0</v>
      </c>
      <c r="H13" s="6" t="str">
        <f t="shared" si="1"/>
        <v/>
      </c>
      <c r="I13" s="8" t="str">
        <f t="shared" si="2"/>
        <v/>
      </c>
      <c r="J13" s="50"/>
    </row>
    <row r="14" spans="1:10" x14ac:dyDescent="0.25">
      <c r="A14" s="11"/>
      <c r="B14" s="491"/>
      <c r="C14" s="490"/>
      <c r="D14" s="64"/>
      <c r="E14" s="65"/>
      <c r="F14" s="10"/>
      <c r="G14" s="7">
        <f t="shared" si="0"/>
        <v>0</v>
      </c>
      <c r="H14" s="6" t="str">
        <f t="shared" si="1"/>
        <v/>
      </c>
      <c r="I14" s="8" t="str">
        <f t="shared" si="2"/>
        <v/>
      </c>
      <c r="J14" s="50"/>
    </row>
    <row r="15" spans="1:10" x14ac:dyDescent="0.25">
      <c r="A15" s="11"/>
      <c r="B15" s="491"/>
      <c r="C15" s="490"/>
      <c r="D15" s="64"/>
      <c r="E15" s="65"/>
      <c r="F15" s="10"/>
      <c r="G15" s="7">
        <f t="shared" si="0"/>
        <v>0</v>
      </c>
      <c r="H15" s="6" t="str">
        <f t="shared" si="1"/>
        <v/>
      </c>
      <c r="I15" s="8" t="str">
        <f t="shared" si="2"/>
        <v/>
      </c>
      <c r="J15" s="50"/>
    </row>
    <row r="16" spans="1:10" x14ac:dyDescent="0.25">
      <c r="A16" s="11"/>
      <c r="B16" s="489"/>
      <c r="C16" s="490"/>
      <c r="D16" s="64"/>
      <c r="E16" s="65"/>
      <c r="F16" s="10"/>
      <c r="G16" s="7">
        <f t="shared" si="0"/>
        <v>0</v>
      </c>
      <c r="H16" s="6" t="str">
        <f t="shared" si="1"/>
        <v/>
      </c>
      <c r="I16" s="8" t="str">
        <f t="shared" si="2"/>
        <v/>
      </c>
      <c r="J16" s="50"/>
    </row>
    <row r="17" spans="1:10" x14ac:dyDescent="0.25">
      <c r="A17" s="11"/>
      <c r="B17" s="491"/>
      <c r="C17" s="490"/>
      <c r="D17" s="64"/>
      <c r="E17" s="65"/>
      <c r="F17" s="10"/>
      <c r="G17" s="7">
        <f t="shared" si="0"/>
        <v>0</v>
      </c>
      <c r="H17" s="6" t="str">
        <f t="shared" si="1"/>
        <v/>
      </c>
      <c r="I17" s="8" t="str">
        <f t="shared" si="2"/>
        <v/>
      </c>
      <c r="J17" s="50"/>
    </row>
    <row r="18" spans="1:10" x14ac:dyDescent="0.25">
      <c r="A18" s="11"/>
      <c r="B18" s="491"/>
      <c r="C18" s="490"/>
      <c r="D18" s="64"/>
      <c r="E18" s="65"/>
      <c r="F18" s="10"/>
      <c r="G18" s="7">
        <f t="shared" si="0"/>
        <v>0</v>
      </c>
      <c r="H18" s="6" t="str">
        <f t="shared" si="1"/>
        <v/>
      </c>
      <c r="I18" s="8" t="str">
        <f t="shared" si="2"/>
        <v/>
      </c>
      <c r="J18" s="50"/>
    </row>
    <row r="19" spans="1:10" x14ac:dyDescent="0.25">
      <c r="A19" s="11"/>
      <c r="B19" s="491"/>
      <c r="C19" s="490"/>
      <c r="D19" s="64"/>
      <c r="E19" s="65"/>
      <c r="F19" s="10"/>
      <c r="G19" s="7">
        <f t="shared" si="0"/>
        <v>0</v>
      </c>
      <c r="H19" s="6" t="str">
        <f t="shared" si="1"/>
        <v/>
      </c>
      <c r="I19" s="8" t="str">
        <f t="shared" si="2"/>
        <v/>
      </c>
      <c r="J19" s="50"/>
    </row>
    <row r="20" spans="1:10" x14ac:dyDescent="0.25">
      <c r="A20" s="11"/>
      <c r="B20" s="491"/>
      <c r="C20" s="490"/>
      <c r="D20" s="64"/>
      <c r="E20" s="65"/>
      <c r="F20" s="10"/>
      <c r="G20" s="7">
        <f t="shared" si="0"/>
        <v>0</v>
      </c>
      <c r="H20" s="6" t="str">
        <f t="shared" si="1"/>
        <v/>
      </c>
      <c r="I20" s="8" t="str">
        <f t="shared" si="2"/>
        <v/>
      </c>
      <c r="J20" s="50"/>
    </row>
    <row r="21" spans="1:10" x14ac:dyDescent="0.25">
      <c r="A21" s="11"/>
      <c r="B21" s="491"/>
      <c r="C21" s="490"/>
      <c r="D21" s="64"/>
      <c r="E21" s="65"/>
      <c r="F21" s="10"/>
      <c r="G21" s="7">
        <f t="shared" si="0"/>
        <v>0</v>
      </c>
      <c r="H21" s="6" t="str">
        <f t="shared" si="1"/>
        <v/>
      </c>
      <c r="I21" s="8" t="str">
        <f t="shared" si="2"/>
        <v/>
      </c>
      <c r="J21" s="50"/>
    </row>
    <row r="22" spans="1:10" x14ac:dyDescent="0.25">
      <c r="A22" s="11"/>
      <c r="B22" s="491"/>
      <c r="C22" s="490"/>
      <c r="D22" s="64"/>
      <c r="E22" s="65"/>
      <c r="F22" s="10"/>
      <c r="G22" s="7">
        <f t="shared" si="0"/>
        <v>0</v>
      </c>
      <c r="H22" s="6" t="str">
        <f t="shared" si="1"/>
        <v/>
      </c>
      <c r="I22" s="8" t="str">
        <f t="shared" si="2"/>
        <v/>
      </c>
      <c r="J22" s="50"/>
    </row>
    <row r="23" spans="1:10" x14ac:dyDescent="0.25">
      <c r="A23" s="11"/>
      <c r="B23" s="491"/>
      <c r="C23" s="490"/>
      <c r="D23" s="64"/>
      <c r="E23" s="65"/>
      <c r="F23" s="10"/>
      <c r="G23" s="7">
        <f t="shared" si="0"/>
        <v>0</v>
      </c>
      <c r="H23" s="6" t="str">
        <f t="shared" si="1"/>
        <v/>
      </c>
      <c r="I23" s="8" t="str">
        <f t="shared" si="2"/>
        <v/>
      </c>
      <c r="J23" s="50"/>
    </row>
    <row r="24" spans="1:10" x14ac:dyDescent="0.25">
      <c r="A24" s="11"/>
      <c r="B24" s="491"/>
      <c r="C24" s="490"/>
      <c r="D24" s="64"/>
      <c r="E24" s="65"/>
      <c r="F24" s="10"/>
      <c r="G24" s="7">
        <f t="shared" si="0"/>
        <v>0</v>
      </c>
      <c r="H24" s="6" t="str">
        <f t="shared" ref="H24:H31" si="3">IF(F24="","",IF(F24&gt;0,I$6*I$7*(E24*E24)*G24,""))</f>
        <v/>
      </c>
      <c r="I24" s="8" t="str">
        <f t="shared" ref="I24:I31" si="4">IF(H24="","",IF(H24&gt;0,H24*D24,""))</f>
        <v/>
      </c>
      <c r="J24" s="50"/>
    </row>
    <row r="25" spans="1:10" x14ac:dyDescent="0.25">
      <c r="A25" s="11"/>
      <c r="B25" s="491"/>
      <c r="C25" s="490"/>
      <c r="D25" s="64"/>
      <c r="E25" s="65"/>
      <c r="F25" s="10"/>
      <c r="G25" s="7">
        <f t="shared" si="0"/>
        <v>0</v>
      </c>
      <c r="H25" s="6" t="str">
        <f t="shared" si="3"/>
        <v/>
      </c>
      <c r="I25" s="8" t="str">
        <f t="shared" si="4"/>
        <v/>
      </c>
      <c r="J25" s="50"/>
    </row>
    <row r="26" spans="1:10" x14ac:dyDescent="0.25">
      <c r="A26" s="11"/>
      <c r="B26" s="491"/>
      <c r="C26" s="490"/>
      <c r="D26" s="64"/>
      <c r="E26" s="65"/>
      <c r="F26" s="10"/>
      <c r="G26" s="7">
        <f t="shared" si="0"/>
        <v>0</v>
      </c>
      <c r="H26" s="6" t="str">
        <f t="shared" si="3"/>
        <v/>
      </c>
      <c r="I26" s="8" t="str">
        <f t="shared" si="4"/>
        <v/>
      </c>
      <c r="J26" s="50"/>
    </row>
    <row r="27" spans="1:10" x14ac:dyDescent="0.25">
      <c r="A27" s="11"/>
      <c r="B27" s="491"/>
      <c r="C27" s="506"/>
      <c r="D27" s="64"/>
      <c r="E27" s="65"/>
      <c r="F27" s="10"/>
      <c r="G27" s="7">
        <f t="shared" si="0"/>
        <v>0</v>
      </c>
      <c r="H27" s="6" t="str">
        <f t="shared" si="3"/>
        <v/>
      </c>
      <c r="I27" s="8" t="str">
        <f t="shared" si="4"/>
        <v/>
      </c>
      <c r="J27" s="50"/>
    </row>
    <row r="28" spans="1:10" x14ac:dyDescent="0.25">
      <c r="A28" s="11"/>
      <c r="B28" s="491"/>
      <c r="C28" s="490"/>
      <c r="D28" s="64"/>
      <c r="E28" s="65"/>
      <c r="F28" s="10"/>
      <c r="G28" s="7">
        <f t="shared" si="0"/>
        <v>0</v>
      </c>
      <c r="H28" s="6" t="str">
        <f t="shared" si="3"/>
        <v/>
      </c>
      <c r="I28" s="8" t="str">
        <f t="shared" si="4"/>
        <v/>
      </c>
      <c r="J28" s="50"/>
    </row>
    <row r="29" spans="1:10" x14ac:dyDescent="0.25">
      <c r="A29" s="11"/>
      <c r="B29" s="491"/>
      <c r="C29" s="490"/>
      <c r="D29" s="64"/>
      <c r="E29" s="65"/>
      <c r="F29" s="10"/>
      <c r="G29" s="7">
        <f t="shared" si="0"/>
        <v>0</v>
      </c>
      <c r="H29" s="6" t="str">
        <f t="shared" si="3"/>
        <v/>
      </c>
      <c r="I29" s="8" t="str">
        <f t="shared" si="4"/>
        <v/>
      </c>
      <c r="J29" s="50"/>
    </row>
    <row r="30" spans="1:10" x14ac:dyDescent="0.25">
      <c r="A30" s="11"/>
      <c r="B30" s="491"/>
      <c r="C30" s="490"/>
      <c r="D30" s="64"/>
      <c r="E30" s="65"/>
      <c r="F30" s="10"/>
      <c r="G30" s="7">
        <f t="shared" si="0"/>
        <v>0</v>
      </c>
      <c r="H30" s="6" t="str">
        <f t="shared" si="3"/>
        <v/>
      </c>
      <c r="I30" s="8" t="str">
        <f t="shared" si="4"/>
        <v/>
      </c>
      <c r="J30" s="50"/>
    </row>
    <row r="31" spans="1:10" x14ac:dyDescent="0.25">
      <c r="A31" s="11"/>
      <c r="B31" s="491"/>
      <c r="C31" s="490"/>
      <c r="D31" s="64"/>
      <c r="E31" s="65"/>
      <c r="F31" s="10"/>
      <c r="G31" s="7">
        <f t="shared" si="0"/>
        <v>0</v>
      </c>
      <c r="H31" s="6" t="str">
        <f t="shared" si="3"/>
        <v/>
      </c>
      <c r="I31" s="8" t="str">
        <f t="shared" si="4"/>
        <v/>
      </c>
      <c r="J31" s="50"/>
    </row>
    <row r="32" spans="1:10" x14ac:dyDescent="0.25">
      <c r="A32" s="11"/>
      <c r="B32" s="491"/>
      <c r="C32" s="490"/>
      <c r="D32" s="64"/>
      <c r="E32" s="65"/>
      <c r="F32" s="10"/>
      <c r="G32" s="7">
        <f t="shared" si="0"/>
        <v>0</v>
      </c>
      <c r="H32" s="6" t="str">
        <f t="shared" si="1"/>
        <v/>
      </c>
      <c r="I32" s="8" t="str">
        <f t="shared" si="2"/>
        <v/>
      </c>
      <c r="J32" s="50"/>
    </row>
    <row r="33" spans="1:10" x14ac:dyDescent="0.25">
      <c r="A33" s="11"/>
      <c r="B33" s="491"/>
      <c r="C33" s="490"/>
      <c r="D33" s="64"/>
      <c r="E33" s="65"/>
      <c r="F33" s="10"/>
      <c r="G33" s="7">
        <f t="shared" si="0"/>
        <v>0</v>
      </c>
      <c r="H33" s="6" t="str">
        <f t="shared" si="1"/>
        <v/>
      </c>
      <c r="I33" s="8" t="str">
        <f t="shared" si="2"/>
        <v/>
      </c>
      <c r="J33" s="50"/>
    </row>
    <row r="34" spans="1:10" x14ac:dyDescent="0.25">
      <c r="A34" s="11"/>
      <c r="B34" s="491"/>
      <c r="C34" s="490"/>
      <c r="D34" s="64"/>
      <c r="E34" s="65"/>
      <c r="F34" s="10"/>
      <c r="G34" s="7">
        <f t="shared" si="0"/>
        <v>0</v>
      </c>
      <c r="H34" s="6" t="str">
        <f t="shared" si="1"/>
        <v/>
      </c>
      <c r="I34" s="8" t="str">
        <f t="shared" si="2"/>
        <v/>
      </c>
      <c r="J34" s="50"/>
    </row>
    <row r="35" spans="1:10" x14ac:dyDescent="0.25">
      <c r="A35" s="11"/>
      <c r="B35" s="491"/>
      <c r="C35" s="490"/>
      <c r="D35" s="64"/>
      <c r="E35" s="65"/>
      <c r="F35" s="10"/>
      <c r="G35" s="7">
        <f t="shared" si="0"/>
        <v>0</v>
      </c>
      <c r="H35" s="6" t="str">
        <f t="shared" si="1"/>
        <v/>
      </c>
      <c r="I35" s="8" t="str">
        <f t="shared" si="2"/>
        <v/>
      </c>
      <c r="J35" s="50"/>
    </row>
    <row r="36" spans="1:10" x14ac:dyDescent="0.25">
      <c r="A36" s="11"/>
      <c r="B36" s="491"/>
      <c r="C36" s="490"/>
      <c r="D36" s="64"/>
      <c r="E36" s="65"/>
      <c r="F36" s="10"/>
      <c r="G36" s="7">
        <f t="shared" si="0"/>
        <v>0</v>
      </c>
      <c r="H36" s="6" t="str">
        <f t="shared" si="1"/>
        <v/>
      </c>
      <c r="I36" s="8" t="str">
        <f t="shared" si="2"/>
        <v/>
      </c>
      <c r="J36" s="50"/>
    </row>
    <row r="37" spans="1:10" x14ac:dyDescent="0.25">
      <c r="A37" s="11"/>
      <c r="B37" s="491"/>
      <c r="C37" s="490"/>
      <c r="D37" s="64"/>
      <c r="E37" s="65"/>
      <c r="F37" s="10"/>
      <c r="G37" s="7">
        <f t="shared" si="0"/>
        <v>0</v>
      </c>
      <c r="H37" s="6" t="str">
        <f t="shared" si="1"/>
        <v/>
      </c>
      <c r="I37" s="8" t="str">
        <f t="shared" si="2"/>
        <v/>
      </c>
      <c r="J37" s="50"/>
    </row>
    <row r="38" spans="1:10" x14ac:dyDescent="0.25">
      <c r="A38" s="11"/>
      <c r="B38" s="491"/>
      <c r="C38" s="490"/>
      <c r="D38" s="64"/>
      <c r="E38" s="65"/>
      <c r="F38" s="10"/>
      <c r="G38" s="7">
        <f t="shared" si="0"/>
        <v>0</v>
      </c>
      <c r="H38" s="6" t="str">
        <f t="shared" si="1"/>
        <v/>
      </c>
      <c r="I38" s="8" t="str">
        <f t="shared" si="2"/>
        <v/>
      </c>
      <c r="J38" s="50"/>
    </row>
    <row r="39" spans="1:10" x14ac:dyDescent="0.25">
      <c r="A39" s="11"/>
      <c r="B39" s="491"/>
      <c r="C39" s="490"/>
      <c r="D39" s="64"/>
      <c r="E39" s="65"/>
      <c r="F39" s="10"/>
      <c r="G39" s="7">
        <f t="shared" si="0"/>
        <v>0</v>
      </c>
      <c r="H39" s="6" t="str">
        <f t="shared" si="1"/>
        <v/>
      </c>
      <c r="I39" s="8" t="str">
        <f t="shared" si="2"/>
        <v/>
      </c>
      <c r="J39" s="50"/>
    </row>
    <row r="40" spans="1:10" x14ac:dyDescent="0.25">
      <c r="A40" s="11"/>
      <c r="B40" s="491"/>
      <c r="C40" s="490"/>
      <c r="D40" s="64"/>
      <c r="E40" s="65"/>
      <c r="F40" s="10"/>
      <c r="G40" s="7">
        <f t="shared" si="0"/>
        <v>0</v>
      </c>
      <c r="H40" s="6" t="str">
        <f t="shared" si="1"/>
        <v/>
      </c>
      <c r="I40" s="8" t="str">
        <f t="shared" si="2"/>
        <v/>
      </c>
      <c r="J40" s="50"/>
    </row>
    <row r="41" spans="1:10" x14ac:dyDescent="0.25">
      <c r="A41" s="11"/>
      <c r="B41" s="491"/>
      <c r="C41" s="490"/>
      <c r="D41" s="64"/>
      <c r="E41" s="65"/>
      <c r="F41" s="10"/>
      <c r="G41" s="7">
        <f t="shared" si="0"/>
        <v>0</v>
      </c>
      <c r="H41" s="6" t="str">
        <f t="shared" si="1"/>
        <v/>
      </c>
      <c r="I41" s="8" t="str">
        <f t="shared" si="2"/>
        <v/>
      </c>
      <c r="J41" s="50"/>
    </row>
    <row r="42" spans="1:10" x14ac:dyDescent="0.25">
      <c r="A42" s="11"/>
      <c r="B42" s="491"/>
      <c r="C42" s="490"/>
      <c r="D42" s="64"/>
      <c r="E42" s="65"/>
      <c r="F42" s="10"/>
      <c r="G42" s="7">
        <f t="shared" si="0"/>
        <v>0</v>
      </c>
      <c r="H42" s="6" t="str">
        <f t="shared" si="1"/>
        <v/>
      </c>
      <c r="I42" s="8" t="str">
        <f t="shared" si="2"/>
        <v/>
      </c>
      <c r="J42" s="50"/>
    </row>
    <row r="43" spans="1:10" x14ac:dyDescent="0.25">
      <c r="A43" s="11"/>
      <c r="B43" s="491"/>
      <c r="C43" s="490"/>
      <c r="D43" s="64"/>
      <c r="E43" s="65"/>
      <c r="F43" s="10"/>
      <c r="G43" s="7">
        <f t="shared" si="0"/>
        <v>0</v>
      </c>
      <c r="H43" s="6" t="str">
        <f t="shared" si="1"/>
        <v/>
      </c>
      <c r="I43" s="8" t="str">
        <f t="shared" si="2"/>
        <v/>
      </c>
      <c r="J43" s="50"/>
    </row>
    <row r="44" spans="1:10" x14ac:dyDescent="0.25">
      <c r="A44" s="11"/>
      <c r="B44" s="491"/>
      <c r="C44" s="490"/>
      <c r="D44" s="64"/>
      <c r="E44" s="65"/>
      <c r="F44" s="10"/>
      <c r="G44" s="7">
        <f t="shared" si="0"/>
        <v>0</v>
      </c>
      <c r="H44" s="6" t="str">
        <f t="shared" si="1"/>
        <v/>
      </c>
      <c r="I44" s="8" t="str">
        <f t="shared" si="2"/>
        <v/>
      </c>
      <c r="J44" s="50"/>
    </row>
    <row r="45" spans="1:10" x14ac:dyDescent="0.25">
      <c r="A45" s="11"/>
      <c r="B45" s="491"/>
      <c r="C45" s="490"/>
      <c r="D45" s="64"/>
      <c r="E45" s="65"/>
      <c r="F45" s="10"/>
      <c r="G45" s="7">
        <f t="shared" si="0"/>
        <v>0</v>
      </c>
      <c r="H45" s="6" t="str">
        <f t="shared" si="1"/>
        <v/>
      </c>
      <c r="I45" s="8" t="str">
        <f t="shared" si="2"/>
        <v/>
      </c>
      <c r="J45" s="50"/>
    </row>
    <row r="46" spans="1:10" x14ac:dyDescent="0.25">
      <c r="A46" s="11"/>
      <c r="B46" s="491"/>
      <c r="C46" s="490"/>
      <c r="D46" s="64"/>
      <c r="E46" s="65"/>
      <c r="F46" s="10"/>
      <c r="G46" s="7">
        <f t="shared" si="0"/>
        <v>0</v>
      </c>
      <c r="H46" s="6" t="str">
        <f t="shared" si="1"/>
        <v/>
      </c>
      <c r="I46" s="8" t="str">
        <f t="shared" si="2"/>
        <v/>
      </c>
      <c r="J46" s="50"/>
    </row>
    <row r="47" spans="1:10" x14ac:dyDescent="0.25">
      <c r="A47" s="11"/>
      <c r="B47" s="491"/>
      <c r="C47" s="490"/>
      <c r="D47" s="64"/>
      <c r="E47" s="65"/>
      <c r="F47" s="10"/>
      <c r="G47" s="7">
        <f t="shared" si="0"/>
        <v>0</v>
      </c>
      <c r="H47" s="6" t="str">
        <f t="shared" si="1"/>
        <v/>
      </c>
      <c r="I47" s="8" t="str">
        <f t="shared" si="2"/>
        <v/>
      </c>
      <c r="J47" s="50"/>
    </row>
    <row r="48" spans="1:10" x14ac:dyDescent="0.25">
      <c r="A48" s="11"/>
      <c r="B48" s="491"/>
      <c r="C48" s="490"/>
      <c r="D48" s="64"/>
      <c r="E48" s="65"/>
      <c r="F48" s="10"/>
      <c r="G48" s="7">
        <f t="shared" si="0"/>
        <v>0</v>
      </c>
      <c r="H48" s="6" t="str">
        <f t="shared" si="1"/>
        <v/>
      </c>
      <c r="I48" s="8" t="str">
        <f t="shared" si="2"/>
        <v/>
      </c>
      <c r="J48" s="50"/>
    </row>
    <row r="49" spans="1:10" x14ac:dyDescent="0.25">
      <c r="A49" s="11"/>
      <c r="B49" s="491"/>
      <c r="C49" s="490"/>
      <c r="D49" s="64"/>
      <c r="E49" s="65"/>
      <c r="F49" s="10"/>
      <c r="G49" s="7">
        <f t="shared" si="0"/>
        <v>0</v>
      </c>
      <c r="H49" s="6" t="str">
        <f t="shared" si="1"/>
        <v/>
      </c>
      <c r="I49" s="8" t="str">
        <f t="shared" si="2"/>
        <v/>
      </c>
      <c r="J49" s="50"/>
    </row>
    <row r="50" spans="1:10" x14ac:dyDescent="0.25">
      <c r="A50" s="1"/>
      <c r="B50" s="1"/>
      <c r="C50" s="1"/>
      <c r="D50" s="1"/>
      <c r="E50" s="1"/>
      <c r="F50" s="1"/>
      <c r="G50" s="1"/>
      <c r="H50" s="1"/>
      <c r="I50" s="1"/>
      <c r="J50" s="1"/>
    </row>
    <row r="51" spans="1:10" x14ac:dyDescent="0.25">
      <c r="A51" s="9"/>
      <c r="B51" s="17"/>
      <c r="C51" s="9"/>
      <c r="D51" s="17"/>
      <c r="E51" s="501" t="s">
        <v>37</v>
      </c>
      <c r="F51" s="501"/>
      <c r="G51" s="501"/>
      <c r="H51" s="502"/>
      <c r="I51" s="422">
        <f>SUM(I9:J49)</f>
        <v>0</v>
      </c>
      <c r="J51" s="503"/>
    </row>
    <row r="52" spans="1:10" x14ac:dyDescent="0.25">
      <c r="A52" s="1"/>
      <c r="B52" s="403"/>
      <c r="C52" s="403"/>
      <c r="D52" s="1"/>
      <c r="E52" s="1"/>
      <c r="F52" s="1"/>
      <c r="G52" s="1"/>
      <c r="H52" s="207"/>
      <c r="I52" s="1"/>
      <c r="J52" s="1"/>
    </row>
    <row r="53" spans="1:10" x14ac:dyDescent="0.25">
      <c r="A53" s="1"/>
      <c r="B53" s="1"/>
      <c r="C53" s="1"/>
      <c r="D53" s="1"/>
      <c r="E53" s="1"/>
      <c r="F53" s="1"/>
      <c r="G53" s="1"/>
      <c r="H53" s="207"/>
      <c r="I53" s="58"/>
      <c r="J53" s="210"/>
    </row>
    <row r="54" spans="1:10" x14ac:dyDescent="0.25">
      <c r="A54" s="1"/>
      <c r="B54" s="1"/>
      <c r="C54" s="1"/>
      <c r="D54" s="1"/>
      <c r="E54" s="1"/>
      <c r="F54" s="1"/>
      <c r="G54" s="1"/>
      <c r="H54" s="1"/>
      <c r="I54" s="1"/>
      <c r="J54" s="1"/>
    </row>
  </sheetData>
  <sheetProtection algorithmName="SHA-512" hashValue="rYVzJUJGDWQNYko3cBMVV4HiWAMtPPrPhfI0pXNPvyGyKmLv+tgCWglClL2KxWWvIAocFAujFizB+W+Jr02tAQ==" saltValue="cBaE2/fZJdAQmjH5nc4Tew==" spinCount="100000" sheet="1" selectLockedCells="1"/>
  <mergeCells count="55">
    <mergeCell ref="B45:C45"/>
    <mergeCell ref="B46:C46"/>
    <mergeCell ref="B47:C47"/>
    <mergeCell ref="B48:C48"/>
    <mergeCell ref="B49:C49"/>
    <mergeCell ref="B44:C44"/>
    <mergeCell ref="B33:C33"/>
    <mergeCell ref="B34:C34"/>
    <mergeCell ref="B35:C35"/>
    <mergeCell ref="B36:C36"/>
    <mergeCell ref="B37:C37"/>
    <mergeCell ref="B38:C38"/>
    <mergeCell ref="B39:C39"/>
    <mergeCell ref="B40:C40"/>
    <mergeCell ref="B41:C41"/>
    <mergeCell ref="B42:C42"/>
    <mergeCell ref="B43:C43"/>
    <mergeCell ref="B32:C32"/>
    <mergeCell ref="B21:C21"/>
    <mergeCell ref="B22:C22"/>
    <mergeCell ref="B23:C23"/>
    <mergeCell ref="B24:C24"/>
    <mergeCell ref="B25:C25"/>
    <mergeCell ref="B26:C26"/>
    <mergeCell ref="B27:C27"/>
    <mergeCell ref="B28:C28"/>
    <mergeCell ref="B29:C29"/>
    <mergeCell ref="B30:C30"/>
    <mergeCell ref="B31:C31"/>
    <mergeCell ref="B15:C15"/>
    <mergeCell ref="B16:C16"/>
    <mergeCell ref="B17:C17"/>
    <mergeCell ref="B18:C18"/>
    <mergeCell ref="B19:C19"/>
    <mergeCell ref="B8:C8"/>
    <mergeCell ref="B9:C9"/>
    <mergeCell ref="B10:C10"/>
    <mergeCell ref="B11:C11"/>
    <mergeCell ref="B12:C12"/>
    <mergeCell ref="B52:C52"/>
    <mergeCell ref="B13:C13"/>
    <mergeCell ref="B14:C14"/>
    <mergeCell ref="A1:I1"/>
    <mergeCell ref="A3:B3"/>
    <mergeCell ref="C3:D3"/>
    <mergeCell ref="I3:J3"/>
    <mergeCell ref="I4:J4"/>
    <mergeCell ref="A5:B5"/>
    <mergeCell ref="C5:D5"/>
    <mergeCell ref="F6:H6"/>
    <mergeCell ref="D7:E7"/>
    <mergeCell ref="F7:H7"/>
    <mergeCell ref="E51:H51"/>
    <mergeCell ref="I51:J51"/>
    <mergeCell ref="B20:C20"/>
  </mergeCells>
  <pageMargins left="0.15748031496062992" right="0.15748031496062992" top="0.19684930008748908" bottom="0.19684930008748908" header="0.1181091426071741" footer="0.1181091426071741"/>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System Data</vt:lpstr>
      <vt:lpstr>Regulations</vt:lpstr>
      <vt:lpstr>Production Costs</vt:lpstr>
      <vt:lpstr>Excavation Breaks</vt:lpstr>
      <vt:lpstr>Main Line Breaks</vt:lpstr>
      <vt:lpstr>Service Line Breaks</vt:lpstr>
      <vt:lpstr>Line Break Log</vt:lpstr>
      <vt:lpstr>Boil Water Advisory</vt:lpstr>
      <vt:lpstr>DBP Maintenance</vt:lpstr>
      <vt:lpstr>System Flushing</vt:lpstr>
      <vt:lpstr>Fire Department</vt:lpstr>
      <vt:lpstr>Report Instructions</vt:lpstr>
      <vt:lpstr>Management Monthly Report</vt:lpstr>
      <vt:lpstr>PSC Monthly Report</vt:lpstr>
      <vt:lpstr>Comments</vt:lpstr>
    </vt:vector>
  </TitlesOfParts>
  <Company>KRWA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Clem Wethington</dc:creator>
  <cp:lastModifiedBy>Clem Wethington</cp:lastModifiedBy>
  <cp:lastPrinted>2019-12-05T13:53:39Z</cp:lastPrinted>
  <dcterms:created xsi:type="dcterms:W3CDTF">2008-11-12T13:27:11Z</dcterms:created>
  <dcterms:modified xsi:type="dcterms:W3CDTF">2020-04-21T14:10:18Z</dcterms:modified>
</cp:coreProperties>
</file>