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cweth\Dropbox\Member Systems\Resource Folder\Lead &amp; Copper Folder\2025 Lead &amp; Copper Folder\"/>
    </mc:Choice>
  </mc:AlternateContent>
  <xr:revisionPtr revIDLastSave="0" documentId="13_ncr:1_{3B622B57-7958-473A-8AFD-BB258153E926}" xr6:coauthVersionLast="47" xr6:coauthVersionMax="47" xr10:uidLastSave="{00000000-0000-0000-0000-000000000000}"/>
  <bookViews>
    <workbookView xWindow="0" yWindow="255" windowWidth="24000" windowHeight="12525" tabRatio="850" xr2:uid="{00000000-000D-0000-FFFF-FFFF00000000}"/>
  </bookViews>
  <sheets>
    <sheet name="Cover" sheetId="13" r:id="rId1"/>
    <sheet name="Homeowner Instructions" sheetId="174" r:id="rId2"/>
    <sheet name="Approved Sites" sheetId="173" r:id="rId3"/>
    <sheet name="Sites Used" sheetId="139" r:id="rId4"/>
    <sheet name="Envelopes" sheetId="175" r:id="rId5"/>
    <sheet name="Public Notice" sheetId="176" r:id="rId6"/>
    <sheet name="Lead &amp; Copper Results" sheetId="8" r:id="rId7"/>
    <sheet name="Delivery Certification" sheetId="91" r:id="rId8"/>
    <sheet name="1" sheetId="90" r:id="rId9"/>
    <sheet name="2" sheetId="92" r:id="rId10"/>
    <sheet name="3" sheetId="93" r:id="rId11"/>
    <sheet name="4" sheetId="94" r:id="rId12"/>
    <sheet name="5" sheetId="95" r:id="rId13"/>
    <sheet name="6" sheetId="96" r:id="rId14"/>
    <sheet name="7" sheetId="97" r:id="rId15"/>
    <sheet name="8" sheetId="98" r:id="rId16"/>
    <sheet name="9" sheetId="99" r:id="rId17"/>
    <sheet name="10" sheetId="100" r:id="rId18"/>
    <sheet name="11" sheetId="101" r:id="rId19"/>
    <sheet name="12" sheetId="102" r:id="rId20"/>
    <sheet name="13" sheetId="103" r:id="rId21"/>
    <sheet name="14" sheetId="104" r:id="rId22"/>
    <sheet name="15" sheetId="105" r:id="rId23"/>
    <sheet name="16" sheetId="106" r:id="rId24"/>
    <sheet name="17" sheetId="107" r:id="rId25"/>
    <sheet name="18" sheetId="111" r:id="rId26"/>
    <sheet name="19" sheetId="109" r:id="rId27"/>
    <sheet name="20" sheetId="110" r:id="rId28"/>
    <sheet name="21" sheetId="131" r:id="rId29"/>
    <sheet name="22" sheetId="112" r:id="rId30"/>
    <sheet name="23" sheetId="113" r:id="rId31"/>
    <sheet name="24" sheetId="114" r:id="rId32"/>
    <sheet name="25" sheetId="115" r:id="rId33"/>
    <sheet name="26" sheetId="116" r:id="rId34"/>
    <sheet name="27" sheetId="117" r:id="rId35"/>
    <sheet name="28" sheetId="118" r:id="rId36"/>
    <sheet name="29" sheetId="119" r:id="rId37"/>
    <sheet name="30" sheetId="120" r:id="rId38"/>
    <sheet name="31" sheetId="121" r:id="rId39"/>
    <sheet name="32" sheetId="122" r:id="rId40"/>
    <sheet name="33" sheetId="123" r:id="rId41"/>
    <sheet name="34" sheetId="124" r:id="rId42"/>
    <sheet name="35" sheetId="125" r:id="rId43"/>
    <sheet name="36" sheetId="126" r:id="rId44"/>
    <sheet name="37" sheetId="127" r:id="rId45"/>
    <sheet name="38" sheetId="128" r:id="rId46"/>
    <sheet name="39" sheetId="129" r:id="rId47"/>
    <sheet name="40" sheetId="130" r:id="rId48"/>
    <sheet name="41" sheetId="132" r:id="rId49"/>
    <sheet name="42" sheetId="133" r:id="rId50"/>
    <sheet name="43" sheetId="134" r:id="rId51"/>
    <sheet name="44" sheetId="135" r:id="rId52"/>
    <sheet name="45" sheetId="136" r:id="rId53"/>
    <sheet name="46" sheetId="137" r:id="rId54"/>
    <sheet name="47" sheetId="138" r:id="rId55"/>
    <sheet name="48" sheetId="140" r:id="rId56"/>
    <sheet name="49" sheetId="141" r:id="rId57"/>
    <sheet name="50" sheetId="142" r:id="rId58"/>
    <sheet name="51" sheetId="143" r:id="rId59"/>
    <sheet name="52" sheetId="144" r:id="rId60"/>
    <sheet name="53" sheetId="145" r:id="rId61"/>
    <sheet name="54" sheetId="146" r:id="rId62"/>
    <sheet name="55" sheetId="147" r:id="rId63"/>
    <sheet name="56" sheetId="148" r:id="rId64"/>
    <sheet name="57" sheetId="149" r:id="rId65"/>
    <sheet name="58" sheetId="150" r:id="rId66"/>
    <sheet name="59" sheetId="151" r:id="rId67"/>
    <sheet name="60" sheetId="152" r:id="rId68"/>
    <sheet name="61" sheetId="153" r:id="rId69"/>
    <sheet name="62" sheetId="154" r:id="rId70"/>
    <sheet name="63" sheetId="155" r:id="rId71"/>
    <sheet name="64" sheetId="156" r:id="rId72"/>
    <sheet name="65" sheetId="157" r:id="rId73"/>
    <sheet name="66" sheetId="158" r:id="rId74"/>
    <sheet name="67" sheetId="159" r:id="rId75"/>
    <sheet name="68" sheetId="160" r:id="rId76"/>
    <sheet name="69" sheetId="161" r:id="rId77"/>
    <sheet name="70" sheetId="162" r:id="rId78"/>
    <sheet name="71" sheetId="163" r:id="rId79"/>
    <sheet name="72" sheetId="164" r:id="rId80"/>
    <sheet name="73" sheetId="165" r:id="rId81"/>
    <sheet name="74" sheetId="166" r:id="rId82"/>
    <sheet name="75" sheetId="167" r:id="rId83"/>
    <sheet name="76" sheetId="168" r:id="rId84"/>
    <sheet name="77" sheetId="169" r:id="rId85"/>
    <sheet name="78" sheetId="170" r:id="rId86"/>
    <sheet name="79" sheetId="171" r:id="rId87"/>
    <sheet name="80" sheetId="172" r:id="rId88"/>
  </sheets>
  <definedNames>
    <definedName name="Text6" localSheetId="8">'1'!$C$21</definedName>
    <definedName name="Text6" localSheetId="28">'21'!$C$21</definedName>
    <definedName name="Text6" localSheetId="29">'22'!$C$21</definedName>
    <definedName name="Text6" localSheetId="30">'23'!$C$21</definedName>
    <definedName name="Text6" localSheetId="31">'24'!$C$21</definedName>
    <definedName name="Text6" localSheetId="32">'25'!$C$21</definedName>
    <definedName name="Text6" localSheetId="33">'26'!$C$21</definedName>
    <definedName name="Text6" localSheetId="34">'27'!$C$21</definedName>
    <definedName name="Text6" localSheetId="35">'28'!$C$21</definedName>
    <definedName name="Text6" localSheetId="36">'29'!$C$21</definedName>
    <definedName name="Text6" localSheetId="37">'30'!$C$21</definedName>
    <definedName name="Text6" localSheetId="38">'31'!$C$21</definedName>
    <definedName name="Text6" localSheetId="39">'32'!$C$21</definedName>
    <definedName name="Text6" localSheetId="40">'33'!$C$21</definedName>
    <definedName name="Text6" localSheetId="41">'34'!$C$21</definedName>
    <definedName name="Text6" localSheetId="42">'35'!$C$21</definedName>
    <definedName name="Text6" localSheetId="43">'36'!$C$21</definedName>
    <definedName name="Text6" localSheetId="44">'37'!$C$21</definedName>
    <definedName name="Text6" localSheetId="45">'38'!$C$21</definedName>
    <definedName name="Text6" localSheetId="46">'39'!$C$21</definedName>
    <definedName name="Text6" localSheetId="47">'40'!$C$21</definedName>
    <definedName name="Text7" localSheetId="8">'1'!$C$22</definedName>
    <definedName name="Text7" localSheetId="28">'21'!$C$22</definedName>
    <definedName name="Text7" localSheetId="29">'22'!$C$22</definedName>
    <definedName name="Text7" localSheetId="30">'23'!$C$22</definedName>
    <definedName name="Text7" localSheetId="31">'24'!$C$22</definedName>
    <definedName name="Text7" localSheetId="32">'25'!$C$22</definedName>
    <definedName name="Text7" localSheetId="33">'26'!$C$22</definedName>
    <definedName name="Text7" localSheetId="34">'27'!$C$22</definedName>
    <definedName name="Text7" localSheetId="35">'28'!$C$22</definedName>
    <definedName name="Text7" localSheetId="36">'29'!$C$22</definedName>
    <definedName name="Text7" localSheetId="37">'30'!$C$22</definedName>
    <definedName name="Text7" localSheetId="38">'31'!$C$22</definedName>
    <definedName name="Text7" localSheetId="39">'32'!$C$22</definedName>
    <definedName name="Text7" localSheetId="40">'33'!$C$22</definedName>
    <definedName name="Text7" localSheetId="41">'34'!$C$22</definedName>
    <definedName name="Text7" localSheetId="42">'35'!$C$22</definedName>
    <definedName name="Text7" localSheetId="43">'36'!$C$22</definedName>
    <definedName name="Text7" localSheetId="44">'37'!$C$22</definedName>
    <definedName name="Text7" localSheetId="45">'38'!$C$22</definedName>
    <definedName name="Text7" localSheetId="46">'39'!$C$22</definedName>
    <definedName name="Text7" localSheetId="47">'40'!$C$22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8" l="1"/>
  <c r="C6" i="176"/>
  <c r="G22" i="176"/>
  <c r="A24" i="176"/>
  <c r="A23" i="176"/>
  <c r="A22" i="176"/>
  <c r="I4" i="176"/>
  <c r="C4" i="176"/>
  <c r="C3" i="176"/>
  <c r="A39" i="172"/>
  <c r="G35" i="172"/>
  <c r="A36" i="172"/>
  <c r="C9" i="172"/>
  <c r="A39" i="171"/>
  <c r="G35" i="171"/>
  <c r="A36" i="171"/>
  <c r="C9" i="171"/>
  <c r="A39" i="170"/>
  <c r="G35" i="170"/>
  <c r="A36" i="170"/>
  <c r="C9" i="170"/>
  <c r="A39" i="169"/>
  <c r="G35" i="169"/>
  <c r="A36" i="169"/>
  <c r="C9" i="169"/>
  <c r="A39" i="168"/>
  <c r="G35" i="168"/>
  <c r="A36" i="168"/>
  <c r="C9" i="168"/>
  <c r="A39" i="167"/>
  <c r="G35" i="167"/>
  <c r="A36" i="167"/>
  <c r="C9" i="167"/>
  <c r="A39" i="166"/>
  <c r="G35" i="166"/>
  <c r="A36" i="166"/>
  <c r="C9" i="166"/>
  <c r="A39" i="165"/>
  <c r="G35" i="165"/>
  <c r="A36" i="165"/>
  <c r="C9" i="165"/>
  <c r="A39" i="164"/>
  <c r="G35" i="164"/>
  <c r="A36" i="164"/>
  <c r="C9" i="164"/>
  <c r="A39" i="163"/>
  <c r="G35" i="163"/>
  <c r="A36" i="163"/>
  <c r="C9" i="163"/>
  <c r="A39" i="162"/>
  <c r="G35" i="162"/>
  <c r="A36" i="162"/>
  <c r="C9" i="162"/>
  <c r="A39" i="161"/>
  <c r="G35" i="161"/>
  <c r="A36" i="161"/>
  <c r="C9" i="161"/>
  <c r="A39" i="160"/>
  <c r="G35" i="160"/>
  <c r="A36" i="160"/>
  <c r="C9" i="160"/>
  <c r="A39" i="159"/>
  <c r="G35" i="159"/>
  <c r="A36" i="159"/>
  <c r="C9" i="159"/>
  <c r="A39" i="158"/>
  <c r="G35" i="158"/>
  <c r="A36" i="158"/>
  <c r="C9" i="158"/>
  <c r="A39" i="157"/>
  <c r="G35" i="157"/>
  <c r="A36" i="157"/>
  <c r="C9" i="157"/>
  <c r="A39" i="156"/>
  <c r="G35" i="156"/>
  <c r="A36" i="156"/>
  <c r="C9" i="156"/>
  <c r="A39" i="155"/>
  <c r="G35" i="155"/>
  <c r="A36" i="155"/>
  <c r="C9" i="155"/>
  <c r="A39" i="154"/>
  <c r="G35" i="154"/>
  <c r="A36" i="154"/>
  <c r="C9" i="154"/>
  <c r="A39" i="153"/>
  <c r="G35" i="153"/>
  <c r="A36" i="153"/>
  <c r="C9" i="153"/>
  <c r="A39" i="152"/>
  <c r="G35" i="152"/>
  <c r="A36" i="152"/>
  <c r="C9" i="152"/>
  <c r="A39" i="151"/>
  <c r="G35" i="151"/>
  <c r="A36" i="151"/>
  <c r="C9" i="151"/>
  <c r="A39" i="150"/>
  <c r="G35" i="150"/>
  <c r="A36" i="150"/>
  <c r="C9" i="150"/>
  <c r="A39" i="149"/>
  <c r="G35" i="149"/>
  <c r="A36" i="149"/>
  <c r="C9" i="149"/>
  <c r="A39" i="148"/>
  <c r="G35" i="148"/>
  <c r="A36" i="148"/>
  <c r="C9" i="148"/>
  <c r="A39" i="147"/>
  <c r="G35" i="147"/>
  <c r="A36" i="147"/>
  <c r="C9" i="147"/>
  <c r="A39" i="146"/>
  <c r="G35" i="146"/>
  <c r="A36" i="146"/>
  <c r="C9" i="146"/>
  <c r="A39" i="145"/>
  <c r="G35" i="145"/>
  <c r="A36" i="145"/>
  <c r="C9" i="145"/>
  <c r="A39" i="144"/>
  <c r="G35" i="144"/>
  <c r="A36" i="144"/>
  <c r="C9" i="144"/>
  <c r="A39" i="143"/>
  <c r="G35" i="143"/>
  <c r="A36" i="143"/>
  <c r="C9" i="143"/>
  <c r="A39" i="142"/>
  <c r="G35" i="142"/>
  <c r="A36" i="142"/>
  <c r="C9" i="142"/>
  <c r="A39" i="141"/>
  <c r="G35" i="141"/>
  <c r="A36" i="141"/>
  <c r="C9" i="141"/>
  <c r="A39" i="140"/>
  <c r="G35" i="140"/>
  <c r="A36" i="140"/>
  <c r="C9" i="140"/>
  <c r="A39" i="138"/>
  <c r="G35" i="138"/>
  <c r="A36" i="138"/>
  <c r="C9" i="138"/>
  <c r="A39" i="137"/>
  <c r="G35" i="137"/>
  <c r="A36" i="137"/>
  <c r="C9" i="137"/>
  <c r="A39" i="136"/>
  <c r="G35" i="136"/>
  <c r="A36" i="136"/>
  <c r="C9" i="136"/>
  <c r="A39" i="135"/>
  <c r="G35" i="135"/>
  <c r="A36" i="135"/>
  <c r="C9" i="135"/>
  <c r="A39" i="134"/>
  <c r="G35" i="134"/>
  <c r="A36" i="134"/>
  <c r="C9" i="134"/>
  <c r="A39" i="133"/>
  <c r="G35" i="133"/>
  <c r="A36" i="133"/>
  <c r="C9" i="133"/>
  <c r="A39" i="132"/>
  <c r="G35" i="132"/>
  <c r="A36" i="132"/>
  <c r="C9" i="132"/>
  <c r="A39" i="130"/>
  <c r="G35" i="130"/>
  <c r="A36" i="130"/>
  <c r="C9" i="130"/>
  <c r="A39" i="129"/>
  <c r="G35" i="129"/>
  <c r="A36" i="129"/>
  <c r="C9" i="129"/>
  <c r="A39" i="128"/>
  <c r="G35" i="128"/>
  <c r="A36" i="128"/>
  <c r="C9" i="128"/>
  <c r="A39" i="127"/>
  <c r="G35" i="127"/>
  <c r="A36" i="127"/>
  <c r="C9" i="127"/>
  <c r="A39" i="126"/>
  <c r="G35" i="126"/>
  <c r="A36" i="126"/>
  <c r="C9" i="126"/>
  <c r="A39" i="125"/>
  <c r="G35" i="125"/>
  <c r="A36" i="125"/>
  <c r="C9" i="125"/>
  <c r="A39" i="124"/>
  <c r="G35" i="124"/>
  <c r="A36" i="124"/>
  <c r="C9" i="124"/>
  <c r="A39" i="123"/>
  <c r="G35" i="123"/>
  <c r="A36" i="123"/>
  <c r="C9" i="123"/>
  <c r="A39" i="122"/>
  <c r="G35" i="122"/>
  <c r="A36" i="122"/>
  <c r="C9" i="122"/>
  <c r="A39" i="121"/>
  <c r="G35" i="121"/>
  <c r="A36" i="121"/>
  <c r="C9" i="121"/>
  <c r="A39" i="120"/>
  <c r="G35" i="120"/>
  <c r="A36" i="120"/>
  <c r="C9" i="120"/>
  <c r="A39" i="119"/>
  <c r="G35" i="119"/>
  <c r="A36" i="119"/>
  <c r="C9" i="119"/>
  <c r="A39" i="118"/>
  <c r="G35" i="118"/>
  <c r="A36" i="118"/>
  <c r="C9" i="118"/>
  <c r="A39" i="117"/>
  <c r="G35" i="117"/>
  <c r="A36" i="117"/>
  <c r="C9" i="117"/>
  <c r="A39" i="116"/>
  <c r="G35" i="116"/>
  <c r="A36" i="116"/>
  <c r="C9" i="116"/>
  <c r="A39" i="115"/>
  <c r="G35" i="115"/>
  <c r="A36" i="115"/>
  <c r="C9" i="115"/>
  <c r="A39" i="114"/>
  <c r="G35" i="114"/>
  <c r="A36" i="114"/>
  <c r="C9" i="114"/>
  <c r="A39" i="113"/>
  <c r="G35" i="113"/>
  <c r="A36" i="113"/>
  <c r="C9" i="113"/>
  <c r="A39" i="112"/>
  <c r="G35" i="112"/>
  <c r="A36" i="112"/>
  <c r="C9" i="112"/>
  <c r="A39" i="131"/>
  <c r="G35" i="131"/>
  <c r="A36" i="131"/>
  <c r="C9" i="131"/>
  <c r="A39" i="110"/>
  <c r="G35" i="110"/>
  <c r="A36" i="110"/>
  <c r="C9" i="110"/>
  <c r="A39" i="109"/>
  <c r="G35" i="109"/>
  <c r="A36" i="109"/>
  <c r="C9" i="109"/>
  <c r="A39" i="111"/>
  <c r="G35" i="111"/>
  <c r="A36" i="111"/>
  <c r="C9" i="111"/>
  <c r="A39" i="107"/>
  <c r="G35" i="107"/>
  <c r="A36" i="107"/>
  <c r="C9" i="107"/>
  <c r="A39" i="106"/>
  <c r="G35" i="106"/>
  <c r="A36" i="106"/>
  <c r="C9" i="106"/>
  <c r="A39" i="105"/>
  <c r="G35" i="105"/>
  <c r="A36" i="105"/>
  <c r="C9" i="105"/>
  <c r="A39" i="104"/>
  <c r="G35" i="104"/>
  <c r="A36" i="104"/>
  <c r="C9" i="104"/>
  <c r="A39" i="103"/>
  <c r="G35" i="103"/>
  <c r="A36" i="103"/>
  <c r="C9" i="103"/>
  <c r="A39" i="102"/>
  <c r="G35" i="102"/>
  <c r="A36" i="102"/>
  <c r="C9" i="102"/>
  <c r="A39" i="101"/>
  <c r="A36" i="101"/>
  <c r="G35" i="101"/>
  <c r="C9" i="101"/>
  <c r="A39" i="100"/>
  <c r="G35" i="100"/>
  <c r="A36" i="100"/>
  <c r="C9" i="100"/>
  <c r="A39" i="99"/>
  <c r="G35" i="99"/>
  <c r="A36" i="99"/>
  <c r="C9" i="99"/>
  <c r="A39" i="98"/>
  <c r="G35" i="98"/>
  <c r="A36" i="98"/>
  <c r="C9" i="98"/>
  <c r="A39" i="97"/>
  <c r="G35" i="97"/>
  <c r="A36" i="97"/>
  <c r="C9" i="97"/>
  <c r="A39" i="96"/>
  <c r="G35" i="96"/>
  <c r="A36" i="96"/>
  <c r="C9" i="96"/>
  <c r="A39" i="95"/>
  <c r="G35" i="95"/>
  <c r="A36" i="95"/>
  <c r="C9" i="95"/>
  <c r="A39" i="94"/>
  <c r="G35" i="94"/>
  <c r="A36" i="94"/>
  <c r="C9" i="94"/>
  <c r="A39" i="93"/>
  <c r="G35" i="93"/>
  <c r="A36" i="93"/>
  <c r="C9" i="93"/>
  <c r="A39" i="92"/>
  <c r="A36" i="92"/>
  <c r="G35" i="92"/>
  <c r="C9" i="92"/>
  <c r="A39" i="90"/>
  <c r="D34" i="91"/>
  <c r="G35" i="90"/>
  <c r="A36" i="90"/>
  <c r="C9" i="90"/>
  <c r="I22" i="174"/>
  <c r="C22" i="174"/>
  <c r="J4" i="91"/>
  <c r="D4" i="91"/>
  <c r="G2" i="8"/>
  <c r="G1" i="8"/>
  <c r="B1" i="139"/>
  <c r="A7" i="172"/>
  <c r="A7" i="171"/>
  <c r="A7" i="170"/>
  <c r="A7" i="169"/>
  <c r="A7" i="168"/>
  <c r="A7" i="167"/>
  <c r="A7" i="166"/>
  <c r="A7" i="165"/>
  <c r="A7" i="164"/>
  <c r="A7" i="163"/>
  <c r="A7" i="162"/>
  <c r="A7" i="161"/>
  <c r="A7" i="160"/>
  <c r="A7" i="159"/>
  <c r="A7" i="158"/>
  <c r="A7" i="157"/>
  <c r="A7" i="156"/>
  <c r="A7" i="155"/>
  <c r="A7" i="154"/>
  <c r="A7" i="153"/>
  <c r="A7" i="152"/>
  <c r="A7" i="151"/>
  <c r="A7" i="150"/>
  <c r="A7" i="149"/>
  <c r="A7" i="148"/>
  <c r="A7" i="147"/>
  <c r="A7" i="146"/>
  <c r="A7" i="145"/>
  <c r="A7" i="144"/>
  <c r="A7" i="143"/>
  <c r="A7" i="140" l="1"/>
  <c r="A7" i="138"/>
  <c r="A7" i="137"/>
  <c r="A7" i="136"/>
  <c r="A7" i="135"/>
  <c r="A7" i="134"/>
  <c r="A7" i="133"/>
  <c r="A7" i="132"/>
  <c r="A7" i="130"/>
  <c r="A7" i="129"/>
  <c r="A7" i="128"/>
  <c r="A7" i="127"/>
  <c r="A7" i="126"/>
  <c r="A7" i="125"/>
  <c r="A7" i="124"/>
  <c r="A7" i="123"/>
  <c r="A7" i="122"/>
  <c r="A7" i="121"/>
  <c r="A7" i="120"/>
  <c r="A7" i="119"/>
  <c r="A7" i="118"/>
  <c r="A7" i="117"/>
  <c r="A7" i="116"/>
  <c r="A7" i="115"/>
  <c r="A7" i="114"/>
  <c r="A7" i="113"/>
  <c r="A7" i="112"/>
  <c r="A7" i="131"/>
  <c r="A7" i="110"/>
  <c r="A7" i="109"/>
  <c r="A7" i="111"/>
  <c r="A7" i="107"/>
  <c r="A7" i="106"/>
  <c r="A7" i="105"/>
  <c r="A7" i="104"/>
  <c r="A7" i="103"/>
  <c r="A7" i="102"/>
  <c r="A7" i="101"/>
  <c r="A7" i="100"/>
  <c r="A7" i="99"/>
  <c r="A7" i="98"/>
  <c r="A7" i="97"/>
  <c r="A7" i="96"/>
  <c r="A7" i="95"/>
  <c r="A7" i="94"/>
  <c r="A7" i="93"/>
  <c r="A7" i="92"/>
  <c r="A7" i="90"/>
  <c r="A7" i="141"/>
  <c r="A7" i="142"/>
  <c r="F1195" i="175" l="1"/>
  <c r="F1193" i="175"/>
  <c r="F1191" i="175"/>
  <c r="F1180" i="175"/>
  <c r="F1178" i="175"/>
  <c r="F1176" i="175"/>
  <c r="F1165" i="175"/>
  <c r="F1163" i="175"/>
  <c r="F1161" i="175"/>
  <c r="F1150" i="175"/>
  <c r="F1148" i="175"/>
  <c r="F1146" i="175"/>
  <c r="F1135" i="175"/>
  <c r="F1133" i="175"/>
  <c r="F1131" i="175"/>
  <c r="F1120" i="175"/>
  <c r="F1118" i="175"/>
  <c r="F1116" i="175"/>
  <c r="F1105" i="175"/>
  <c r="F1103" i="175"/>
  <c r="F1101" i="175"/>
  <c r="F1090" i="175"/>
  <c r="F1088" i="175"/>
  <c r="F1086" i="175"/>
  <c r="F1075" i="175"/>
  <c r="F1073" i="175"/>
  <c r="F1071" i="175"/>
  <c r="F1060" i="175"/>
  <c r="F1058" i="175"/>
  <c r="F1056" i="175"/>
  <c r="F1045" i="175"/>
  <c r="F1043" i="175"/>
  <c r="F1041" i="175"/>
  <c r="F1030" i="175"/>
  <c r="F1028" i="175"/>
  <c r="F1026" i="175"/>
  <c r="F1015" i="175"/>
  <c r="F1013" i="175"/>
  <c r="F1011" i="175"/>
  <c r="F1000" i="175"/>
  <c r="F998" i="175"/>
  <c r="F996" i="175"/>
  <c r="F985" i="175"/>
  <c r="F983" i="175"/>
  <c r="F981" i="175"/>
  <c r="F970" i="175"/>
  <c r="F968" i="175"/>
  <c r="F966" i="175"/>
  <c r="F955" i="175"/>
  <c r="F953" i="175"/>
  <c r="F951" i="175"/>
  <c r="F940" i="175"/>
  <c r="F938" i="175"/>
  <c r="F936" i="175"/>
  <c r="F925" i="175"/>
  <c r="F923" i="175"/>
  <c r="F921" i="175"/>
  <c r="F910" i="175"/>
  <c r="F908" i="175"/>
  <c r="F906" i="175"/>
  <c r="F895" i="175"/>
  <c r="F893" i="175"/>
  <c r="F891" i="175"/>
  <c r="F880" i="175"/>
  <c r="F878" i="175"/>
  <c r="F876" i="175"/>
  <c r="F865" i="175"/>
  <c r="F863" i="175"/>
  <c r="F861" i="175"/>
  <c r="F850" i="175"/>
  <c r="F848" i="175"/>
  <c r="F846" i="175"/>
  <c r="F835" i="175"/>
  <c r="F833" i="175"/>
  <c r="F831" i="175"/>
  <c r="F820" i="175"/>
  <c r="F818" i="175"/>
  <c r="F816" i="175"/>
  <c r="F805" i="175"/>
  <c r="F803" i="175"/>
  <c r="F801" i="175"/>
  <c r="F790" i="175"/>
  <c r="F788" i="175"/>
  <c r="F786" i="175"/>
  <c r="F775" i="175"/>
  <c r="F773" i="175"/>
  <c r="F771" i="175"/>
  <c r="F760" i="175"/>
  <c r="F758" i="175"/>
  <c r="F756" i="175"/>
  <c r="F745" i="175"/>
  <c r="F743" i="175"/>
  <c r="F741" i="175"/>
  <c r="F730" i="175"/>
  <c r="F728" i="175"/>
  <c r="F726" i="175"/>
  <c r="F715" i="175"/>
  <c r="F713" i="175"/>
  <c r="F711" i="175"/>
  <c r="F700" i="175"/>
  <c r="F698" i="175"/>
  <c r="F696" i="175"/>
  <c r="F685" i="175"/>
  <c r="F683" i="175"/>
  <c r="F681" i="175"/>
  <c r="F670" i="175"/>
  <c r="F668" i="175"/>
  <c r="F666" i="175"/>
  <c r="F655" i="175"/>
  <c r="F653" i="175"/>
  <c r="F651" i="175"/>
  <c r="F640" i="175"/>
  <c r="F638" i="175"/>
  <c r="F636" i="175"/>
  <c r="F625" i="175"/>
  <c r="F623" i="175"/>
  <c r="F621" i="175"/>
  <c r="F610" i="175"/>
  <c r="F608" i="175"/>
  <c r="F606" i="175"/>
  <c r="F595" i="175"/>
  <c r="F593" i="175"/>
  <c r="F591" i="175"/>
  <c r="F580" i="175"/>
  <c r="F578" i="175"/>
  <c r="F576" i="175"/>
  <c r="F565" i="175"/>
  <c r="F563" i="175"/>
  <c r="F561" i="175"/>
  <c r="F550" i="175"/>
  <c r="F548" i="175"/>
  <c r="F546" i="175"/>
  <c r="F535" i="175"/>
  <c r="F533" i="175"/>
  <c r="F531" i="175"/>
  <c r="F520" i="175"/>
  <c r="F518" i="175"/>
  <c r="F516" i="175"/>
  <c r="F505" i="175"/>
  <c r="F503" i="175"/>
  <c r="F501" i="175"/>
  <c r="F490" i="175"/>
  <c r="F488" i="175"/>
  <c r="F486" i="175"/>
  <c r="F475" i="175"/>
  <c r="F473" i="175"/>
  <c r="F471" i="175"/>
  <c r="F460" i="175"/>
  <c r="F458" i="175"/>
  <c r="F456" i="175"/>
  <c r="F445" i="175"/>
  <c r="F443" i="175"/>
  <c r="F441" i="175"/>
  <c r="F430" i="175"/>
  <c r="F428" i="175"/>
  <c r="F426" i="175"/>
  <c r="F415" i="175"/>
  <c r="F413" i="175"/>
  <c r="F411" i="175"/>
  <c r="F400" i="175"/>
  <c r="F398" i="175"/>
  <c r="F396" i="175"/>
  <c r="F385" i="175"/>
  <c r="F383" i="175"/>
  <c r="F381" i="175"/>
  <c r="F370" i="175"/>
  <c r="F368" i="175"/>
  <c r="F366" i="175"/>
  <c r="F355" i="175"/>
  <c r="F353" i="175"/>
  <c r="F351" i="175"/>
  <c r="F340" i="175"/>
  <c r="F96" i="175"/>
  <c r="F338" i="175" l="1"/>
  <c r="F336" i="175"/>
  <c r="F325" i="175"/>
  <c r="F323" i="175"/>
  <c r="F321" i="175"/>
  <c r="F310" i="175"/>
  <c r="F308" i="175"/>
  <c r="F306" i="175"/>
  <c r="F295" i="175"/>
  <c r="F293" i="175"/>
  <c r="F291" i="175"/>
  <c r="F280" i="175"/>
  <c r="F278" i="175"/>
  <c r="F276" i="175"/>
  <c r="F265" i="175"/>
  <c r="F263" i="175"/>
  <c r="F261" i="175"/>
  <c r="F250" i="175"/>
  <c r="F248" i="175"/>
  <c r="F246" i="175"/>
  <c r="F235" i="175"/>
  <c r="F233" i="175"/>
  <c r="F231" i="175"/>
  <c r="F220" i="175"/>
  <c r="F218" i="175"/>
  <c r="F216" i="175"/>
  <c r="F205" i="175"/>
  <c r="F203" i="175"/>
  <c r="F201" i="175"/>
  <c r="F190" i="175"/>
  <c r="F188" i="175"/>
  <c r="F186" i="175"/>
  <c r="F175" i="175"/>
  <c r="F173" i="175"/>
  <c r="F171" i="175"/>
  <c r="F160" i="175"/>
  <c r="F158" i="175"/>
  <c r="F156" i="175"/>
  <c r="F145" i="175"/>
  <c r="F143" i="175"/>
  <c r="F141" i="175"/>
  <c r="F130" i="175"/>
  <c r="F128" i="175"/>
  <c r="F126" i="175"/>
  <c r="F115" i="175"/>
  <c r="F113" i="175"/>
  <c r="F111" i="175"/>
  <c r="F100" i="175"/>
  <c r="F98" i="175"/>
  <c r="F85" i="175"/>
  <c r="F83" i="175"/>
  <c r="F81" i="175"/>
  <c r="F70" i="175"/>
  <c r="F68" i="175"/>
  <c r="F66" i="175"/>
  <c r="F55" i="175"/>
  <c r="F53" i="175"/>
  <c r="F51" i="175"/>
  <c r="F40" i="175"/>
  <c r="F38" i="175"/>
  <c r="F36" i="175"/>
  <c r="F25" i="175"/>
  <c r="F23" i="175"/>
  <c r="F21" i="175"/>
  <c r="G18" i="172" l="1"/>
  <c r="G18" i="171"/>
  <c r="G18" i="170"/>
  <c r="G18" i="169"/>
  <c r="G18" i="168"/>
  <c r="G18" i="167"/>
  <c r="G18" i="166"/>
  <c r="G18" i="165"/>
  <c r="G18" i="164"/>
  <c r="G18" i="163"/>
  <c r="G18" i="162"/>
  <c r="G18" i="161"/>
  <c r="G18" i="160"/>
  <c r="G18" i="159"/>
  <c r="G18" i="158"/>
  <c r="G18" i="157"/>
  <c r="G18" i="156"/>
  <c r="G18" i="155"/>
  <c r="G18" i="154"/>
  <c r="G18" i="153"/>
  <c r="G18" i="152"/>
  <c r="G18" i="151"/>
  <c r="G18" i="150"/>
  <c r="G18" i="149"/>
  <c r="G18" i="148"/>
  <c r="G18" i="147"/>
  <c r="G18" i="146"/>
  <c r="G18" i="145"/>
  <c r="G18" i="144"/>
  <c r="G18" i="143"/>
  <c r="G18" i="142"/>
  <c r="G18" i="141"/>
  <c r="G18" i="140"/>
  <c r="G18" i="138"/>
  <c r="G18" i="137"/>
  <c r="G18" i="136"/>
  <c r="G18" i="135"/>
  <c r="G18" i="134"/>
  <c r="G18" i="133"/>
  <c r="G18" i="132"/>
  <c r="G18" i="130"/>
  <c r="G18" i="129"/>
  <c r="G18" i="128"/>
  <c r="G18" i="127"/>
  <c r="G18" i="126"/>
  <c r="G18" i="125"/>
  <c r="G18" i="124"/>
  <c r="G18" i="123"/>
  <c r="G18" i="122"/>
  <c r="G18" i="121"/>
  <c r="G18" i="120" l="1"/>
  <c r="G18" i="119"/>
  <c r="G18" i="118"/>
  <c r="G18" i="117"/>
  <c r="G18" i="116"/>
  <c r="G18" i="115"/>
  <c r="G18" i="114"/>
  <c r="G18" i="113"/>
  <c r="G18" i="112"/>
  <c r="G18" i="131"/>
  <c r="G18" i="110"/>
  <c r="G18" i="109"/>
  <c r="G18" i="111"/>
  <c r="G18" i="107"/>
  <c r="G18" i="106"/>
  <c r="G18" i="105"/>
  <c r="G18" i="104"/>
  <c r="G18" i="103"/>
  <c r="G18" i="102"/>
  <c r="G18" i="101"/>
  <c r="G18" i="100"/>
  <c r="G18" i="99"/>
  <c r="G18" i="98"/>
  <c r="G18" i="97"/>
  <c r="G18" i="96"/>
  <c r="G18" i="95"/>
  <c r="G18" i="94"/>
  <c r="G18" i="93"/>
  <c r="G18" i="92"/>
  <c r="G18" i="90"/>
  <c r="F10" i="175" l="1"/>
  <c r="F8" i="175"/>
  <c r="F6" i="175"/>
  <c r="D22" i="172"/>
  <c r="G16" i="172" s="1"/>
  <c r="D21" i="172"/>
  <c r="A5" i="172"/>
  <c r="A3" i="172"/>
  <c r="F5" i="172"/>
  <c r="D22" i="171"/>
  <c r="G16" i="171" s="1"/>
  <c r="D21" i="171"/>
  <c r="G15" i="171" s="1"/>
  <c r="A5" i="171"/>
  <c r="A3" i="171"/>
  <c r="F5" i="171"/>
  <c r="D22" i="170"/>
  <c r="G16" i="170" s="1"/>
  <c r="D21" i="170"/>
  <c r="A5" i="170"/>
  <c r="A3" i="170"/>
  <c r="F5" i="170"/>
  <c r="D22" i="169"/>
  <c r="G16" i="169" s="1"/>
  <c r="D21" i="169"/>
  <c r="A5" i="169"/>
  <c r="A3" i="169"/>
  <c r="F5" i="169"/>
  <c r="D22" i="168"/>
  <c r="G16" i="168" s="1"/>
  <c r="D21" i="168"/>
  <c r="G14" i="168" s="1"/>
  <c r="A5" i="168"/>
  <c r="A3" i="168"/>
  <c r="F5" i="168"/>
  <c r="D22" i="167"/>
  <c r="G16" i="167" s="1"/>
  <c r="D21" i="167"/>
  <c r="A5" i="167"/>
  <c r="A3" i="167"/>
  <c r="F5" i="167"/>
  <c r="D22" i="166"/>
  <c r="G16" i="166" s="1"/>
  <c r="D21" i="166"/>
  <c r="G14" i="166" s="1"/>
  <c r="A5" i="166"/>
  <c r="A3" i="166"/>
  <c r="F5" i="166"/>
  <c r="D22" i="165"/>
  <c r="G16" i="165" s="1"/>
  <c r="D21" i="165"/>
  <c r="G14" i="165" s="1"/>
  <c r="A5" i="165"/>
  <c r="A3" i="165"/>
  <c r="F5" i="165"/>
  <c r="D22" i="164"/>
  <c r="G16" i="164" s="1"/>
  <c r="D21" i="164"/>
  <c r="G15" i="164" s="1"/>
  <c r="A5" i="164"/>
  <c r="A3" i="164"/>
  <c r="F5" i="164"/>
  <c r="D22" i="163"/>
  <c r="G16" i="163" s="1"/>
  <c r="D21" i="163"/>
  <c r="G14" i="163" s="1"/>
  <c r="A5" i="163"/>
  <c r="A3" i="163"/>
  <c r="F5" i="163"/>
  <c r="D22" i="162"/>
  <c r="G16" i="162" s="1"/>
  <c r="D21" i="162"/>
  <c r="G14" i="162" s="1"/>
  <c r="A5" i="162"/>
  <c r="A3" i="162"/>
  <c r="F5" i="162"/>
  <c r="D22" i="161"/>
  <c r="G16" i="161" s="1"/>
  <c r="D21" i="161"/>
  <c r="G14" i="161" s="1"/>
  <c r="A5" i="161"/>
  <c r="A3" i="161"/>
  <c r="F5" i="161"/>
  <c r="D22" i="160"/>
  <c r="G16" i="160" s="1"/>
  <c r="D21" i="160"/>
  <c r="G15" i="160" s="1"/>
  <c r="A5" i="160"/>
  <c r="A3" i="160"/>
  <c r="F5" i="160"/>
  <c r="D22" i="159"/>
  <c r="D21" i="159"/>
  <c r="D23" i="159" s="1"/>
  <c r="A5" i="159"/>
  <c r="A3" i="159"/>
  <c r="F5" i="159"/>
  <c r="D22" i="158"/>
  <c r="G16" i="158" s="1"/>
  <c r="D21" i="158"/>
  <c r="A5" i="158"/>
  <c r="A3" i="158"/>
  <c r="F5" i="158"/>
  <c r="D22" i="157"/>
  <c r="G16" i="157" s="1"/>
  <c r="D21" i="157"/>
  <c r="G15" i="157" s="1"/>
  <c r="A5" i="157"/>
  <c r="A3" i="157"/>
  <c r="F5" i="157"/>
  <c r="D22" i="156"/>
  <c r="G16" i="156" s="1"/>
  <c r="D21" i="156"/>
  <c r="G14" i="156" s="1"/>
  <c r="A5" i="156"/>
  <c r="A3" i="156"/>
  <c r="F5" i="156"/>
  <c r="D22" i="155"/>
  <c r="G16" i="155" s="1"/>
  <c r="D21" i="155"/>
  <c r="G14" i="155" s="1"/>
  <c r="A5" i="155"/>
  <c r="A3" i="155"/>
  <c r="F5" i="155"/>
  <c r="D22" i="154"/>
  <c r="G16" i="154" s="1"/>
  <c r="D21" i="154"/>
  <c r="G14" i="154" s="1"/>
  <c r="A5" i="154"/>
  <c r="A3" i="154"/>
  <c r="F5" i="154"/>
  <c r="D22" i="153"/>
  <c r="G16" i="153" s="1"/>
  <c r="D21" i="153"/>
  <c r="A5" i="153"/>
  <c r="A3" i="153"/>
  <c r="F5" i="153"/>
  <c r="D22" i="152"/>
  <c r="G16" i="152" s="1"/>
  <c r="D21" i="152"/>
  <c r="A5" i="152"/>
  <c r="A3" i="152"/>
  <c r="F5" i="152"/>
  <c r="D22" i="151"/>
  <c r="G16" i="151" s="1"/>
  <c r="D21" i="151"/>
  <c r="A5" i="151"/>
  <c r="A3" i="151"/>
  <c r="F5" i="151"/>
  <c r="D22" i="150"/>
  <c r="G16" i="150" s="1"/>
  <c r="D21" i="150"/>
  <c r="G14" i="150" s="1"/>
  <c r="A5" i="150"/>
  <c r="A3" i="150"/>
  <c r="F5" i="150"/>
  <c r="D22" i="149"/>
  <c r="G16" i="149" s="1"/>
  <c r="D21" i="149"/>
  <c r="G15" i="149" s="1"/>
  <c r="A5" i="149"/>
  <c r="A3" i="149"/>
  <c r="F5" i="149"/>
  <c r="D22" i="148"/>
  <c r="G16" i="148" s="1"/>
  <c r="D21" i="148"/>
  <c r="G14" i="148" s="1"/>
  <c r="A5" i="148"/>
  <c r="A3" i="148"/>
  <c r="F5" i="148"/>
  <c r="D22" i="147"/>
  <c r="D21" i="147"/>
  <c r="G15" i="147" s="1"/>
  <c r="A5" i="147"/>
  <c r="A3" i="147"/>
  <c r="F5" i="147"/>
  <c r="D22" i="146"/>
  <c r="G16" i="146" s="1"/>
  <c r="D21" i="146"/>
  <c r="G15" i="146" s="1"/>
  <c r="A5" i="146"/>
  <c r="A3" i="146"/>
  <c r="F5" i="146"/>
  <c r="D22" i="145"/>
  <c r="G16" i="145" s="1"/>
  <c r="D21" i="145"/>
  <c r="G15" i="145" s="1"/>
  <c r="A5" i="145"/>
  <c r="A3" i="145"/>
  <c r="F5" i="145"/>
  <c r="D22" i="144"/>
  <c r="G16" i="144" s="1"/>
  <c r="D21" i="144"/>
  <c r="G14" i="144" s="1"/>
  <c r="A5" i="144"/>
  <c r="A3" i="144"/>
  <c r="F5" i="144"/>
  <c r="D22" i="143"/>
  <c r="G16" i="143" s="1"/>
  <c r="D21" i="143"/>
  <c r="G15" i="143" s="1"/>
  <c r="D22" i="142"/>
  <c r="D21" i="142"/>
  <c r="G14" i="142" s="1"/>
  <c r="F5" i="142"/>
  <c r="D22" i="141"/>
  <c r="G16" i="141" s="1"/>
  <c r="D21" i="141"/>
  <c r="G15" i="141" s="1"/>
  <c r="D22" i="140"/>
  <c r="D21" i="140"/>
  <c r="G14" i="140" s="1"/>
  <c r="A5" i="143"/>
  <c r="A3" i="143"/>
  <c r="F5" i="143"/>
  <c r="A5" i="142"/>
  <c r="A3" i="142"/>
  <c r="A5" i="141"/>
  <c r="A3" i="141"/>
  <c r="F5" i="141"/>
  <c r="A5" i="140"/>
  <c r="A3" i="140"/>
  <c r="F5" i="140"/>
  <c r="A40" i="172"/>
  <c r="A38" i="172"/>
  <c r="A37" i="172"/>
  <c r="A35" i="172"/>
  <c r="G17" i="172"/>
  <c r="A1" i="172"/>
  <c r="A40" i="171"/>
  <c r="A38" i="171"/>
  <c r="A37" i="171"/>
  <c r="A35" i="171"/>
  <c r="G17" i="171"/>
  <c r="A1" i="171"/>
  <c r="A40" i="170"/>
  <c r="A38" i="170"/>
  <c r="A37" i="170"/>
  <c r="A35" i="170"/>
  <c r="G17" i="170"/>
  <c r="A1" i="170"/>
  <c r="A40" i="169"/>
  <c r="A38" i="169"/>
  <c r="A37" i="169"/>
  <c r="A35" i="169"/>
  <c r="G17" i="169"/>
  <c r="A1" i="169"/>
  <c r="A40" i="168"/>
  <c r="A38" i="168"/>
  <c r="A37" i="168"/>
  <c r="A35" i="168"/>
  <c r="G17" i="168"/>
  <c r="A1" i="168"/>
  <c r="A40" i="167"/>
  <c r="A38" i="167"/>
  <c r="A37" i="167"/>
  <c r="A35" i="167"/>
  <c r="G17" i="167"/>
  <c r="A1" i="167"/>
  <c r="A40" i="166"/>
  <c r="A38" i="166"/>
  <c r="A37" i="166"/>
  <c r="A35" i="166"/>
  <c r="G17" i="166"/>
  <c r="A1" i="166"/>
  <c r="A40" i="165"/>
  <c r="A38" i="165"/>
  <c r="A37" i="165"/>
  <c r="A35" i="165"/>
  <c r="G17" i="165"/>
  <c r="A1" i="165"/>
  <c r="A40" i="164"/>
  <c r="A38" i="164"/>
  <c r="A37" i="164"/>
  <c r="A35" i="164"/>
  <c r="G17" i="164"/>
  <c r="A1" i="164"/>
  <c r="A40" i="163"/>
  <c r="A38" i="163"/>
  <c r="A37" i="163"/>
  <c r="A35" i="163"/>
  <c r="G17" i="163"/>
  <c r="A1" i="163"/>
  <c r="A40" i="162"/>
  <c r="A38" i="162"/>
  <c r="A37" i="162"/>
  <c r="A35" i="162"/>
  <c r="G17" i="162"/>
  <c r="A1" i="162"/>
  <c r="A40" i="161"/>
  <c r="A38" i="161"/>
  <c r="A37" i="161"/>
  <c r="A35" i="161"/>
  <c r="G17" i="161"/>
  <c r="A1" i="161"/>
  <c r="A40" i="160"/>
  <c r="A38" i="160"/>
  <c r="A37" i="160"/>
  <c r="A35" i="160"/>
  <c r="G17" i="160"/>
  <c r="A1" i="160"/>
  <c r="A40" i="159"/>
  <c r="A38" i="159"/>
  <c r="A37" i="159"/>
  <c r="A35" i="159"/>
  <c r="G17" i="159"/>
  <c r="A1" i="159"/>
  <c r="A40" i="158"/>
  <c r="A38" i="158"/>
  <c r="A37" i="158"/>
  <c r="A35" i="158"/>
  <c r="G17" i="158"/>
  <c r="A1" i="158"/>
  <c r="A40" i="157"/>
  <c r="A38" i="157"/>
  <c r="A37" i="157"/>
  <c r="A35" i="157"/>
  <c r="G17" i="157"/>
  <c r="A1" i="157"/>
  <c r="A40" i="156"/>
  <c r="A38" i="156"/>
  <c r="A37" i="156"/>
  <c r="A35" i="156"/>
  <c r="G17" i="156"/>
  <c r="A1" i="156"/>
  <c r="A40" i="155"/>
  <c r="A38" i="155"/>
  <c r="A37" i="155"/>
  <c r="A35" i="155"/>
  <c r="G17" i="155"/>
  <c r="A1" i="155"/>
  <c r="A40" i="154"/>
  <c r="A38" i="154"/>
  <c r="A37" i="154"/>
  <c r="A35" i="154"/>
  <c r="G17" i="154"/>
  <c r="A1" i="154"/>
  <c r="A40" i="153"/>
  <c r="A38" i="153"/>
  <c r="A37" i="153"/>
  <c r="A35" i="153"/>
  <c r="G17" i="153"/>
  <c r="A1" i="153"/>
  <c r="A40" i="152"/>
  <c r="A38" i="152"/>
  <c r="A37" i="152"/>
  <c r="A35" i="152"/>
  <c r="G17" i="152"/>
  <c r="A1" i="152"/>
  <c r="A40" i="151"/>
  <c r="A38" i="151"/>
  <c r="A37" i="151"/>
  <c r="A35" i="151"/>
  <c r="G17" i="151"/>
  <c r="A1" i="151"/>
  <c r="A40" i="150"/>
  <c r="A38" i="150"/>
  <c r="A37" i="150"/>
  <c r="A35" i="150"/>
  <c r="G17" i="150"/>
  <c r="A1" i="150"/>
  <c r="A40" i="149"/>
  <c r="A38" i="149"/>
  <c r="A37" i="149"/>
  <c r="A35" i="149"/>
  <c r="G17" i="149"/>
  <c r="A1" i="149"/>
  <c r="A40" i="148"/>
  <c r="A38" i="148"/>
  <c r="A37" i="148"/>
  <c r="A35" i="148"/>
  <c r="G17" i="148"/>
  <c r="A1" i="148"/>
  <c r="A40" i="147"/>
  <c r="A38" i="147"/>
  <c r="A37" i="147"/>
  <c r="A35" i="147"/>
  <c r="G17" i="147"/>
  <c r="A1" i="147"/>
  <c r="A40" i="146"/>
  <c r="A38" i="146"/>
  <c r="A37" i="146"/>
  <c r="A35" i="146"/>
  <c r="G17" i="146"/>
  <c r="A1" i="146"/>
  <c r="A40" i="145"/>
  <c r="A38" i="145"/>
  <c r="A37" i="145"/>
  <c r="A35" i="145"/>
  <c r="G17" i="145"/>
  <c r="A1" i="145"/>
  <c r="A40" i="144"/>
  <c r="A38" i="144"/>
  <c r="A37" i="144"/>
  <c r="A35" i="144"/>
  <c r="G17" i="144"/>
  <c r="A1" i="144"/>
  <c r="A40" i="143"/>
  <c r="A38" i="143"/>
  <c r="A37" i="143"/>
  <c r="A35" i="143"/>
  <c r="G17" i="143"/>
  <c r="A1" i="143"/>
  <c r="A40" i="142"/>
  <c r="A38" i="142"/>
  <c r="A37" i="142"/>
  <c r="A35" i="142"/>
  <c r="G17" i="142"/>
  <c r="A1" i="142"/>
  <c r="A40" i="141"/>
  <c r="A38" i="141"/>
  <c r="A37" i="141"/>
  <c r="A35" i="141"/>
  <c r="G17" i="141"/>
  <c r="A1" i="141"/>
  <c r="A40" i="140"/>
  <c r="A38" i="140"/>
  <c r="A37" i="140"/>
  <c r="A35" i="140"/>
  <c r="G17" i="140"/>
  <c r="A1" i="140"/>
  <c r="A5" i="138"/>
  <c r="A3" i="138"/>
  <c r="F5" i="138"/>
  <c r="A5" i="137"/>
  <c r="A3" i="137"/>
  <c r="F5" i="137"/>
  <c r="A5" i="136"/>
  <c r="A3" i="136"/>
  <c r="F5" i="136"/>
  <c r="A5" i="135"/>
  <c r="A3" i="135"/>
  <c r="F5" i="135"/>
  <c r="A5" i="134"/>
  <c r="A3" i="134"/>
  <c r="F5" i="134"/>
  <c r="A5" i="133"/>
  <c r="A3" i="133"/>
  <c r="F5" i="133"/>
  <c r="A5" i="132"/>
  <c r="A3" i="132"/>
  <c r="F5" i="132"/>
  <c r="A5" i="130"/>
  <c r="A3" i="130"/>
  <c r="F5" i="130"/>
  <c r="A5" i="129"/>
  <c r="A3" i="129"/>
  <c r="F5" i="129"/>
  <c r="A5" i="128"/>
  <c r="A3" i="128"/>
  <c r="F5" i="128"/>
  <c r="A5" i="127"/>
  <c r="A3" i="127"/>
  <c r="F5" i="127"/>
  <c r="A5" i="126"/>
  <c r="A3" i="126"/>
  <c r="F5" i="126"/>
  <c r="A5" i="125"/>
  <c r="A3" i="125"/>
  <c r="F5" i="125"/>
  <c r="A5" i="124"/>
  <c r="A3" i="124"/>
  <c r="F5" i="124"/>
  <c r="A5" i="123"/>
  <c r="A3" i="123"/>
  <c r="F5" i="123"/>
  <c r="A5" i="122"/>
  <c r="A3" i="122"/>
  <c r="F5" i="122"/>
  <c r="A5" i="121"/>
  <c r="A3" i="121"/>
  <c r="F5" i="121"/>
  <c r="A5" i="120"/>
  <c r="A3" i="120"/>
  <c r="F5" i="120"/>
  <c r="A5" i="119"/>
  <c r="A3" i="119"/>
  <c r="F5" i="119"/>
  <c r="A5" i="118"/>
  <c r="A3" i="118"/>
  <c r="F5" i="118"/>
  <c r="A5" i="117"/>
  <c r="A3" i="117"/>
  <c r="F5" i="117"/>
  <c r="A5" i="116"/>
  <c r="A3" i="116"/>
  <c r="F5" i="116"/>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5" i="115"/>
  <c r="A3" i="115"/>
  <c r="F5" i="115"/>
  <c r="A5" i="114"/>
  <c r="A3" i="114"/>
  <c r="F5" i="114"/>
  <c r="A5" i="113"/>
  <c r="A3" i="113"/>
  <c r="F5" i="113"/>
  <c r="A5" i="112"/>
  <c r="A3" i="112"/>
  <c r="F5" i="112"/>
  <c r="A5" i="131"/>
  <c r="A3" i="131"/>
  <c r="A5" i="110"/>
  <c r="A3" i="110"/>
  <c r="F5" i="110"/>
  <c r="A5" i="109"/>
  <c r="A3" i="109"/>
  <c r="F5" i="109"/>
  <c r="A5" i="111"/>
  <c r="A3" i="111"/>
  <c r="F5" i="111"/>
  <c r="A5" i="107"/>
  <c r="A3" i="107"/>
  <c r="F5" i="107"/>
  <c r="A5" i="106"/>
  <c r="A3" i="106"/>
  <c r="F5" i="106"/>
  <c r="A5" i="105"/>
  <c r="A3" i="105"/>
  <c r="F5" i="105"/>
  <c r="A5" i="104"/>
  <c r="A3" i="104"/>
  <c r="F5" i="104"/>
  <c r="F5" i="103"/>
  <c r="A5" i="103"/>
  <c r="A3" i="103"/>
  <c r="F5" i="131"/>
  <c r="A5" i="102"/>
  <c r="A3" i="102"/>
  <c r="F5" i="102"/>
  <c r="A5" i="101"/>
  <c r="A3" i="101"/>
  <c r="F5" i="101"/>
  <c r="A5" i="100"/>
  <c r="A3" i="100"/>
  <c r="F5" i="100"/>
  <c r="A5" i="99"/>
  <c r="A3" i="99"/>
  <c r="F5" i="99"/>
  <c r="A5" i="98"/>
  <c r="A3" i="98"/>
  <c r="F5" i="98"/>
  <c r="A5" i="97"/>
  <c r="A3" i="97"/>
  <c r="F5" i="97"/>
  <c r="A5" i="96"/>
  <c r="A3" i="96"/>
  <c r="F5" i="96"/>
  <c r="A5" i="95"/>
  <c r="A3" i="95"/>
  <c r="F5" i="95"/>
  <c r="A5" i="94"/>
  <c r="A3" i="94"/>
  <c r="F5" i="94"/>
  <c r="A5" i="93"/>
  <c r="A3" i="93"/>
  <c r="F5" i="93"/>
  <c r="A5" i="92"/>
  <c r="A4" i="92" s="1"/>
  <c r="A3" i="92"/>
  <c r="F5" i="92"/>
  <c r="F5" i="90"/>
  <c r="A3" i="90"/>
  <c r="A5" i="90"/>
  <c r="D22" i="138"/>
  <c r="G16" i="138" s="1"/>
  <c r="D22" i="137"/>
  <c r="G16" i="137"/>
  <c r="D22" i="136"/>
  <c r="G16" i="136" s="1"/>
  <c r="D22" i="135"/>
  <c r="G16" i="135" s="1"/>
  <c r="D22" i="134"/>
  <c r="G16" i="134" s="1"/>
  <c r="D22" i="133"/>
  <c r="G16" i="133" s="1"/>
  <c r="D22" i="132"/>
  <c r="D21" i="138"/>
  <c r="G15" i="138" s="1"/>
  <c r="D21" i="137"/>
  <c r="G15" i="137" s="1"/>
  <c r="D21" i="136"/>
  <c r="G14" i="136" s="1"/>
  <c r="D21" i="135"/>
  <c r="G14" i="135" s="1"/>
  <c r="D21" i="134"/>
  <c r="G14" i="134" s="1"/>
  <c r="D21" i="133"/>
  <c r="D21" i="132"/>
  <c r="G14" i="132" s="1"/>
  <c r="A40" i="138"/>
  <c r="A38" i="138"/>
  <c r="A37" i="138"/>
  <c r="A35" i="138"/>
  <c r="G17" i="138"/>
  <c r="A1" i="138"/>
  <c r="A40" i="137"/>
  <c r="A38" i="137"/>
  <c r="A37" i="137"/>
  <c r="A35" i="137"/>
  <c r="G17" i="137"/>
  <c r="A1" i="137"/>
  <c r="A40" i="136"/>
  <c r="A38" i="136"/>
  <c r="A37" i="136"/>
  <c r="A35" i="136"/>
  <c r="G17" i="136"/>
  <c r="A1" i="136"/>
  <c r="A40" i="135"/>
  <c r="A38" i="135"/>
  <c r="A37" i="135"/>
  <c r="A35" i="135"/>
  <c r="G17" i="135"/>
  <c r="A1" i="135"/>
  <c r="A40" i="134"/>
  <c r="A38" i="134"/>
  <c r="A37" i="134"/>
  <c r="A35" i="134"/>
  <c r="G17" i="134"/>
  <c r="A1" i="134"/>
  <c r="A40" i="133"/>
  <c r="A38" i="133"/>
  <c r="A37" i="133"/>
  <c r="A35" i="133"/>
  <c r="G17" i="133"/>
  <c r="A1" i="133"/>
  <c r="A40" i="132"/>
  <c r="A38" i="132"/>
  <c r="A37" i="132"/>
  <c r="A35" i="132"/>
  <c r="G17" i="132"/>
  <c r="A1" i="132"/>
  <c r="D22" i="110"/>
  <c r="G16" i="110" s="1"/>
  <c r="G17" i="102"/>
  <c r="G17" i="130"/>
  <c r="D22" i="130"/>
  <c r="G16" i="130" s="1"/>
  <c r="D21" i="130"/>
  <c r="G17" i="129"/>
  <c r="D22" i="129"/>
  <c r="G16" i="129" s="1"/>
  <c r="D21" i="129"/>
  <c r="G15" i="129" s="1"/>
  <c r="G17" i="128"/>
  <c r="D22" i="128"/>
  <c r="G16" i="128" s="1"/>
  <c r="D21" i="128"/>
  <c r="G15" i="128" s="1"/>
  <c r="G17" i="127"/>
  <c r="D22" i="127"/>
  <c r="G16" i="127" s="1"/>
  <c r="D21" i="127"/>
  <c r="G14" i="127" s="1"/>
  <c r="G17" i="126"/>
  <c r="D22" i="126"/>
  <c r="G16" i="126" s="1"/>
  <c r="D21" i="126"/>
  <c r="G14" i="126" s="1"/>
  <c r="G17" i="125"/>
  <c r="D22" i="125"/>
  <c r="G16" i="125" s="1"/>
  <c r="D21" i="125"/>
  <c r="G15" i="125" s="1"/>
  <c r="G17" i="124"/>
  <c r="D22" i="124"/>
  <c r="G16" i="124" s="1"/>
  <c r="D21" i="124"/>
  <c r="G15" i="124" s="1"/>
  <c r="G17" i="123"/>
  <c r="D22" i="123"/>
  <c r="G16" i="123" s="1"/>
  <c r="D21" i="123"/>
  <c r="G15" i="123" s="1"/>
  <c r="G17" i="122"/>
  <c r="D22" i="122"/>
  <c r="G16" i="122" s="1"/>
  <c r="D21" i="122"/>
  <c r="G15" i="122" s="1"/>
  <c r="G17" i="121"/>
  <c r="D22" i="121"/>
  <c r="G16" i="121" s="1"/>
  <c r="D21" i="121"/>
  <c r="G14" i="121" s="1"/>
  <c r="G17" i="120"/>
  <c r="D22" i="120"/>
  <c r="G16" i="120" s="1"/>
  <c r="D21" i="120"/>
  <c r="G15" i="120" s="1"/>
  <c r="G17" i="119"/>
  <c r="D22" i="119"/>
  <c r="G16" i="119" s="1"/>
  <c r="D21" i="119"/>
  <c r="G14" i="119" s="1"/>
  <c r="G17" i="118"/>
  <c r="D22" i="118"/>
  <c r="G16" i="118" s="1"/>
  <c r="D21" i="118"/>
  <c r="G17" i="117"/>
  <c r="D22" i="117"/>
  <c r="G16" i="117" s="1"/>
  <c r="D21" i="117"/>
  <c r="G14" i="117" s="1"/>
  <c r="G17" i="116"/>
  <c r="D22" i="116"/>
  <c r="G16" i="116" s="1"/>
  <c r="D21" i="116"/>
  <c r="G15" i="116" s="1"/>
  <c r="G17" i="115"/>
  <c r="D22" i="115"/>
  <c r="G16" i="115" s="1"/>
  <c r="D21" i="115"/>
  <c r="G15" i="115" s="1"/>
  <c r="G17" i="114"/>
  <c r="D22" i="114"/>
  <c r="G16" i="114" s="1"/>
  <c r="D21" i="114"/>
  <c r="G15" i="114" s="1"/>
  <c r="G17" i="113"/>
  <c r="D22" i="113"/>
  <c r="G16" i="113" s="1"/>
  <c r="D21" i="113"/>
  <c r="G17" i="112"/>
  <c r="D22" i="112"/>
  <c r="G16" i="112" s="1"/>
  <c r="D21" i="112"/>
  <c r="G14" i="112" s="1"/>
  <c r="G17" i="131"/>
  <c r="D22" i="131"/>
  <c r="G16" i="131" s="1"/>
  <c r="D21" i="131"/>
  <c r="G15" i="131" s="1"/>
  <c r="G17" i="110"/>
  <c r="D21" i="110"/>
  <c r="G14" i="110" s="1"/>
  <c r="G17" i="109"/>
  <c r="D22" i="109"/>
  <c r="G16" i="109" s="1"/>
  <c r="D21" i="109"/>
  <c r="G14" i="109" s="1"/>
  <c r="G17" i="111"/>
  <c r="D22" i="111"/>
  <c r="G16" i="111" s="1"/>
  <c r="D21" i="111"/>
  <c r="G17" i="107"/>
  <c r="D22" i="107"/>
  <c r="G16" i="107" s="1"/>
  <c r="D21" i="107"/>
  <c r="G15" i="107" s="1"/>
  <c r="G17" i="106"/>
  <c r="D22" i="106"/>
  <c r="G16" i="106" s="1"/>
  <c r="D21" i="106"/>
  <c r="G15" i="106" s="1"/>
  <c r="G17" i="105"/>
  <c r="D22" i="105"/>
  <c r="G16" i="105" s="1"/>
  <c r="D21" i="105"/>
  <c r="G15" i="105" s="1"/>
  <c r="G17" i="104"/>
  <c r="D22" i="104"/>
  <c r="G16" i="104" s="1"/>
  <c r="D21" i="104"/>
  <c r="G14" i="104" s="1"/>
  <c r="G17" i="103"/>
  <c r="D22" i="103"/>
  <c r="G16" i="103" s="1"/>
  <c r="D21" i="103"/>
  <c r="G15" i="103" s="1"/>
  <c r="D22" i="102"/>
  <c r="G16" i="102" s="1"/>
  <c r="D21" i="102"/>
  <c r="G14" i="102" s="1"/>
  <c r="G17" i="101"/>
  <c r="D22" i="101"/>
  <c r="G16" i="101" s="1"/>
  <c r="D21" i="101"/>
  <c r="G15" i="101" s="1"/>
  <c r="G17" i="100"/>
  <c r="D22" i="100"/>
  <c r="G16" i="100" s="1"/>
  <c r="D21" i="100"/>
  <c r="G15" i="100" s="1"/>
  <c r="G17" i="99"/>
  <c r="D22" i="99"/>
  <c r="G16" i="99" s="1"/>
  <c r="D21" i="99"/>
  <c r="G14" i="99" s="1"/>
  <c r="G17" i="98"/>
  <c r="D22" i="98"/>
  <c r="G16" i="98" s="1"/>
  <c r="D21" i="98"/>
  <c r="G14" i="98" s="1"/>
  <c r="G17" i="97"/>
  <c r="D22" i="97"/>
  <c r="G16" i="97" s="1"/>
  <c r="D21" i="97"/>
  <c r="G15" i="97" s="1"/>
  <c r="G17" i="96"/>
  <c r="D22" i="96"/>
  <c r="G16" i="96" s="1"/>
  <c r="D21" i="96"/>
  <c r="G15" i="96" s="1"/>
  <c r="G17" i="95"/>
  <c r="D22" i="95"/>
  <c r="G16" i="95" s="1"/>
  <c r="D21" i="95"/>
  <c r="G15" i="95" s="1"/>
  <c r="G17" i="94"/>
  <c r="D22" i="94"/>
  <c r="G16" i="94" s="1"/>
  <c r="D21" i="94"/>
  <c r="G14" i="94" s="1"/>
  <c r="G17" i="93"/>
  <c r="D22" i="93"/>
  <c r="G16" i="93" s="1"/>
  <c r="D21" i="93"/>
  <c r="G14" i="93" s="1"/>
  <c r="G17" i="92"/>
  <c r="D22" i="92"/>
  <c r="G16" i="92" s="1"/>
  <c r="D21" i="92"/>
  <c r="G15" i="92" s="1"/>
  <c r="G17" i="90"/>
  <c r="D22" i="90"/>
  <c r="G16" i="90" s="1"/>
  <c r="D21" i="90"/>
  <c r="G15" i="90" s="1"/>
  <c r="A40" i="131"/>
  <c r="A38" i="131"/>
  <c r="A37" i="131"/>
  <c r="A35" i="131"/>
  <c r="A1" i="131"/>
  <c r="A40" i="130"/>
  <c r="A38" i="130"/>
  <c r="A37" i="130"/>
  <c r="A35" i="130"/>
  <c r="A1" i="130"/>
  <c r="A40" i="129"/>
  <c r="A38" i="129"/>
  <c r="A37" i="129"/>
  <c r="A35" i="129"/>
  <c r="A1" i="129"/>
  <c r="A40" i="128"/>
  <c r="A38" i="128"/>
  <c r="A37" i="128"/>
  <c r="A35" i="128"/>
  <c r="A1" i="128"/>
  <c r="A40" i="127"/>
  <c r="A38" i="127"/>
  <c r="A37" i="127"/>
  <c r="A35" i="127"/>
  <c r="A1" i="127"/>
  <c r="A40" i="126"/>
  <c r="A38" i="126"/>
  <c r="A37" i="126"/>
  <c r="A35" i="126"/>
  <c r="A1" i="126"/>
  <c r="A40" i="125"/>
  <c r="A38" i="125"/>
  <c r="A37" i="125"/>
  <c r="A35" i="125"/>
  <c r="A1" i="125"/>
  <c r="A40" i="124"/>
  <c r="A38" i="124"/>
  <c r="A37" i="124"/>
  <c r="A35" i="124"/>
  <c r="A1" i="124"/>
  <c r="A40" i="123"/>
  <c r="A38" i="123"/>
  <c r="A37" i="123"/>
  <c r="A35" i="123"/>
  <c r="A1" i="123"/>
  <c r="A40" i="122"/>
  <c r="A38" i="122"/>
  <c r="A37" i="122"/>
  <c r="A35" i="122"/>
  <c r="A1" i="122"/>
  <c r="A40" i="121"/>
  <c r="A38" i="121"/>
  <c r="A37" i="121"/>
  <c r="A35" i="121"/>
  <c r="A1" i="121"/>
  <c r="A40" i="120"/>
  <c r="A38" i="120"/>
  <c r="A37" i="120"/>
  <c r="A35" i="120"/>
  <c r="A1" i="120"/>
  <c r="A40" i="119"/>
  <c r="A38" i="119"/>
  <c r="A37" i="119"/>
  <c r="A35" i="119"/>
  <c r="A1" i="119"/>
  <c r="A40" i="118"/>
  <c r="A38" i="118"/>
  <c r="A37" i="118"/>
  <c r="A35" i="118"/>
  <c r="A1" i="118"/>
  <c r="A40" i="117"/>
  <c r="A38" i="117"/>
  <c r="A37" i="117"/>
  <c r="A35" i="117"/>
  <c r="A1" i="117"/>
  <c r="A40" i="116"/>
  <c r="A38" i="116"/>
  <c r="A37" i="116"/>
  <c r="A35" i="116"/>
  <c r="A1" i="116"/>
  <c r="A40" i="115"/>
  <c r="A38" i="115"/>
  <c r="A37" i="115"/>
  <c r="A35" i="115"/>
  <c r="A1" i="115"/>
  <c r="A40" i="114"/>
  <c r="A38" i="114"/>
  <c r="A37" i="114"/>
  <c r="A35" i="114"/>
  <c r="A1" i="114"/>
  <c r="A40" i="113"/>
  <c r="A38" i="113"/>
  <c r="A37" i="113"/>
  <c r="A35" i="113"/>
  <c r="A1" i="113"/>
  <c r="A40" i="112"/>
  <c r="A38" i="112"/>
  <c r="A37" i="112"/>
  <c r="A35" i="112"/>
  <c r="A1" i="112"/>
  <c r="A40" i="111"/>
  <c r="A38" i="111"/>
  <c r="A37" i="111"/>
  <c r="A35" i="111"/>
  <c r="A1" i="111"/>
  <c r="A40" i="110"/>
  <c r="A38" i="110"/>
  <c r="A37" i="110"/>
  <c r="A35" i="110"/>
  <c r="A1" i="110"/>
  <c r="A40" i="109"/>
  <c r="A38" i="109"/>
  <c r="A37" i="109"/>
  <c r="A35" i="109"/>
  <c r="A1" i="109"/>
  <c r="A40" i="107"/>
  <c r="A38" i="107"/>
  <c r="A37" i="107"/>
  <c r="A35" i="107"/>
  <c r="A1" i="107"/>
  <c r="A40" i="106"/>
  <c r="A38" i="106"/>
  <c r="A37" i="106"/>
  <c r="A35" i="106"/>
  <c r="A1" i="106"/>
  <c r="A40" i="105"/>
  <c r="A38" i="105"/>
  <c r="A37" i="105"/>
  <c r="A35" i="105"/>
  <c r="A1" i="105"/>
  <c r="A40" i="104"/>
  <c r="A38" i="104"/>
  <c r="A37" i="104"/>
  <c r="A35" i="104"/>
  <c r="A1" i="104"/>
  <c r="A40" i="103"/>
  <c r="A38" i="103"/>
  <c r="A37" i="103"/>
  <c r="A35" i="103"/>
  <c r="A1" i="103"/>
  <c r="A40" i="102"/>
  <c r="A38" i="102"/>
  <c r="A37" i="102"/>
  <c r="A35" i="102"/>
  <c r="A1" i="102"/>
  <c r="A40" i="101"/>
  <c r="A38" i="101"/>
  <c r="A37" i="101"/>
  <c r="A35" i="101"/>
  <c r="A1" i="101"/>
  <c r="A40" i="100"/>
  <c r="A38" i="100"/>
  <c r="A37" i="100"/>
  <c r="A35" i="100"/>
  <c r="A1" i="100"/>
  <c r="A40" i="99"/>
  <c r="A38" i="99"/>
  <c r="A37" i="99"/>
  <c r="A35" i="99"/>
  <c r="A1" i="99"/>
  <c r="A40" i="98"/>
  <c r="A38" i="98"/>
  <c r="A37" i="98"/>
  <c r="A35" i="98"/>
  <c r="A1" i="98"/>
  <c r="A40" i="97"/>
  <c r="A38" i="97"/>
  <c r="A37" i="97"/>
  <c r="A35" i="97"/>
  <c r="A1" i="97"/>
  <c r="A40" i="96"/>
  <c r="A38" i="96"/>
  <c r="A37" i="96"/>
  <c r="A35" i="96"/>
  <c r="A1" i="96"/>
  <c r="A40" i="95"/>
  <c r="A38" i="95"/>
  <c r="A37" i="95"/>
  <c r="A35" i="95"/>
  <c r="A1" i="95"/>
  <c r="A40" i="94"/>
  <c r="A38" i="94"/>
  <c r="A37" i="94"/>
  <c r="A35" i="94"/>
  <c r="A1" i="94"/>
  <c r="A40" i="93"/>
  <c r="A38" i="93"/>
  <c r="A37" i="93"/>
  <c r="A35" i="93"/>
  <c r="A1" i="93"/>
  <c r="A40" i="92"/>
  <c r="A38" i="92"/>
  <c r="A37" i="92"/>
  <c r="A35" i="92"/>
  <c r="A1" i="92"/>
  <c r="A40" i="90"/>
  <c r="A38" i="90"/>
  <c r="A37" i="90"/>
  <c r="A35" i="90"/>
  <c r="C47" i="8"/>
  <c r="E8" i="8" s="1"/>
  <c r="A51" i="8"/>
  <c r="C51" i="8"/>
  <c r="C53" i="8"/>
  <c r="G47" i="8"/>
  <c r="A54" i="8" s="1"/>
  <c r="G51" i="8"/>
  <c r="I51" i="8"/>
  <c r="G53" i="8"/>
  <c r="H53" i="8" s="1"/>
  <c r="H57" i="8"/>
  <c r="C11" i="91"/>
  <c r="B13" i="91"/>
  <c r="C13" i="91" s="1"/>
  <c r="C16" i="91"/>
  <c r="C18" i="91"/>
  <c r="G25" i="91"/>
  <c r="D31" i="91"/>
  <c r="I31" i="91"/>
  <c r="D32" i="91"/>
  <c r="D33" i="91"/>
  <c r="A35" i="91"/>
  <c r="A1" i="90"/>
  <c r="G15" i="152"/>
  <c r="G15" i="158"/>
  <c r="G14" i="158"/>
  <c r="G15" i="169"/>
  <c r="G15" i="142"/>
  <c r="G14" i="145"/>
  <c r="G14" i="157"/>
  <c r="G15" i="135"/>
  <c r="G16" i="159"/>
  <c r="G14" i="160"/>
  <c r="G15" i="170"/>
  <c r="G14" i="128"/>
  <c r="G14" i="122"/>
  <c r="G14" i="171"/>
  <c r="G15" i="163"/>
  <c r="D23" i="145"/>
  <c r="G16" i="142"/>
  <c r="D23" i="161"/>
  <c r="G14" i="169"/>
  <c r="D23" i="150" l="1"/>
  <c r="G14" i="149"/>
  <c r="D23" i="144"/>
  <c r="J7" i="8"/>
  <c r="G14" i="123"/>
  <c r="D23" i="151"/>
  <c r="G15" i="159"/>
  <c r="D23" i="170"/>
  <c r="G14" i="137"/>
  <c r="D23" i="133"/>
  <c r="G15" i="133"/>
  <c r="D23" i="168"/>
  <c r="G14" i="151"/>
  <c r="D23" i="153"/>
  <c r="G14" i="143"/>
  <c r="D23" i="146"/>
  <c r="D23" i="148"/>
  <c r="D23" i="143"/>
  <c r="G15" i="140"/>
  <c r="G15" i="121"/>
  <c r="G15" i="156"/>
  <c r="G14" i="146"/>
  <c r="G15" i="162"/>
  <c r="G15" i="134"/>
  <c r="D23" i="132"/>
  <c r="D23" i="149"/>
  <c r="G14" i="164"/>
  <c r="G16" i="132"/>
  <c r="G15" i="127"/>
  <c r="G15" i="144"/>
  <c r="G14" i="147"/>
  <c r="D23" i="169"/>
  <c r="D23" i="137"/>
  <c r="D23" i="134"/>
  <c r="D23" i="147"/>
  <c r="D23" i="140"/>
  <c r="D23" i="130"/>
  <c r="D23" i="167"/>
  <c r="D23" i="125"/>
  <c r="G14" i="124"/>
  <c r="G14" i="125"/>
  <c r="G14" i="106"/>
  <c r="G15" i="126"/>
  <c r="G14" i="96"/>
  <c r="D23" i="102"/>
  <c r="G14" i="100"/>
  <c r="G14" i="92"/>
  <c r="D23" i="113"/>
  <c r="G14" i="131"/>
  <c r="D23" i="117"/>
  <c r="G15" i="112"/>
  <c r="D23" i="94"/>
  <c r="D23" i="118"/>
  <c r="D23" i="172"/>
  <c r="D23" i="100"/>
  <c r="G15" i="118"/>
  <c r="G15" i="113"/>
  <c r="G14" i="114"/>
  <c r="G56" i="8"/>
  <c r="G14" i="101"/>
  <c r="D23" i="107"/>
  <c r="G14" i="107"/>
  <c r="E7" i="8"/>
  <c r="E9" i="8" s="1"/>
  <c r="D23" i="99"/>
  <c r="H56" i="8"/>
  <c r="I56" i="8" s="1"/>
  <c r="G14" i="90"/>
  <c r="D23" i="104"/>
  <c r="G15" i="109"/>
  <c r="G15" i="119"/>
  <c r="D23" i="105"/>
  <c r="D23" i="119"/>
  <c r="G14" i="116"/>
  <c r="G15" i="104"/>
  <c r="D23" i="109"/>
  <c r="G14" i="97"/>
  <c r="G15" i="94"/>
  <c r="G15" i="102"/>
  <c r="G15" i="98"/>
  <c r="G15" i="93"/>
  <c r="D23" i="93"/>
  <c r="D23" i="101"/>
  <c r="G14" i="105"/>
  <c r="D23" i="160"/>
  <c r="D23" i="114"/>
  <c r="D23" i="152"/>
  <c r="D23" i="154"/>
  <c r="D23" i="158"/>
  <c r="D23" i="162"/>
  <c r="D23" i="96"/>
  <c r="D23" i="115"/>
  <c r="D23" i="155"/>
  <c r="D23" i="163"/>
  <c r="D23" i="141"/>
  <c r="D23" i="111"/>
  <c r="D23" i="98"/>
  <c r="D23" i="110"/>
  <c r="D23" i="123"/>
  <c r="D23" i="135"/>
  <c r="G14" i="153"/>
  <c r="D23" i="171"/>
  <c r="G14" i="152"/>
  <c r="D23" i="92"/>
  <c r="D23" i="95"/>
  <c r="D23" i="106"/>
  <c r="D23" i="116"/>
  <c r="D23" i="165"/>
  <c r="G16" i="147"/>
  <c r="D23" i="128"/>
  <c r="D23" i="121"/>
  <c r="G14" i="172"/>
  <c r="G15" i="154"/>
  <c r="G15" i="148"/>
  <c r="G14" i="111"/>
  <c r="G14" i="120"/>
  <c r="G14" i="130"/>
  <c r="D23" i="122"/>
  <c r="G16" i="140"/>
  <c r="G15" i="132"/>
  <c r="D23" i="127"/>
  <c r="G14" i="129"/>
  <c r="D23" i="138"/>
  <c r="G14" i="170"/>
  <c r="G15" i="99"/>
  <c r="G15" i="168"/>
  <c r="G15" i="165"/>
  <c r="G15" i="153"/>
  <c r="G14" i="95"/>
  <c r="G14" i="103"/>
  <c r="G15" i="111"/>
  <c r="D23" i="112"/>
  <c r="G14" i="113"/>
  <c r="G15" i="130"/>
  <c r="G14" i="133"/>
  <c r="G15" i="150"/>
  <c r="G14" i="141"/>
  <c r="G15" i="155"/>
  <c r="G15" i="172"/>
  <c r="D23" i="90"/>
  <c r="D47" i="8"/>
  <c r="D23" i="97"/>
  <c r="D23" i="103"/>
  <c r="D23" i="131"/>
  <c r="D23" i="126"/>
  <c r="D23" i="120"/>
  <c r="D23" i="166"/>
  <c r="G15" i="166"/>
  <c r="D23" i="142"/>
  <c r="G15" i="110"/>
  <c r="G15" i="117"/>
  <c r="G14" i="115"/>
  <c r="D23" i="124"/>
  <c r="D23" i="157"/>
  <c r="D23" i="164"/>
  <c r="G14" i="138"/>
  <c r="G14" i="159"/>
  <c r="G15" i="136"/>
  <c r="G14" i="167"/>
  <c r="D23" i="129"/>
  <c r="D23" i="156"/>
  <c r="D23" i="136"/>
  <c r="G15" i="151"/>
  <c r="G15" i="167"/>
  <c r="J8" i="8"/>
  <c r="I57" i="8"/>
  <c r="A5" i="8"/>
  <c r="A1" i="8" s="1"/>
  <c r="G15" i="161"/>
  <c r="G14" i="118"/>
  <c r="J9" i="8" l="1"/>
  <c r="G49" i="8"/>
  <c r="C49" i="8"/>
  <c r="A47" i="8" s="1"/>
  <c r="D50" i="8" l="1"/>
  <c r="D54" i="8"/>
  <c r="A52" i="8"/>
  <c r="H47" i="8"/>
</calcChain>
</file>

<file path=xl/sharedStrings.xml><?xml version="1.0" encoding="utf-8"?>
<sst xmlns="http://schemas.openxmlformats.org/spreadsheetml/2006/main" count="3069" uniqueCount="114">
  <si>
    <t>Lead &amp; Copper Data</t>
  </si>
  <si>
    <t>the action level.</t>
  </si>
  <si>
    <t>Your results show that the copper concentration in your water is</t>
  </si>
  <si>
    <t>EPA Action Level (AL)**</t>
  </si>
  <si>
    <t>EPA Maximum Contaminant Level Goal (MCLG)***</t>
  </si>
  <si>
    <t>&lt;0.0001 ppm*</t>
  </si>
  <si>
    <t>Phone: (502) 564-3410</t>
  </si>
  <si>
    <t>Analysis Results for Lead and Copper</t>
  </si>
  <si>
    <t>AL= 1.3 mg/L</t>
  </si>
  <si>
    <t>AL= 0.015 mg/L</t>
  </si>
  <si>
    <t>Frankfort, KY 40601</t>
  </si>
  <si>
    <t>Signature:</t>
  </si>
  <si>
    <t>Title:</t>
  </si>
  <si>
    <t>Kentucky</t>
  </si>
  <si>
    <t>Lead/Copper Results Delivery Certification</t>
  </si>
  <si>
    <t>Water System:</t>
  </si>
  <si>
    <r>
      <t xml:space="preserve">If you would like more information on reducing lead exposure around your home and the health effects of lead, visit EPA’s website at </t>
    </r>
    <r>
      <rPr>
        <u/>
        <sz val="10"/>
        <color indexed="12"/>
        <rFont val="Arial"/>
        <family val="2"/>
      </rPr>
      <t xml:space="preserve">www.epa.gov/lead </t>
    </r>
    <r>
      <rPr>
        <sz val="10"/>
        <rFont val="Arial"/>
        <family val="2"/>
      </rPr>
      <t xml:space="preserve">or contact the National Lead Information Center (NLIC) at 1(800) 424-5323. If you have any questions or concerns about your drinking water, please do not hesitate to contact me. </t>
    </r>
  </si>
  <si>
    <t>• Do not cook with, or drink water from the hot water tap; lead is dissolved more quickly in hot water. This also applies when preparing baby formula or mixing with concentrated juices.</t>
  </si>
  <si>
    <t>• Boiling water does not reduce lead levels – in fact, it may make lead levels more concentrated.</t>
  </si>
  <si>
    <t>Sincerely,</t>
  </si>
  <si>
    <t>* ppm = parts per million or mg/L</t>
  </si>
  <si>
    <t>** Action Level (AL) - The concentration of a contaminant which, if exceeded, triggers treatment or other requirements which a water system must follow.</t>
  </si>
  <si>
    <t>*** Maximum Contaminant Level Goal (MCLG) - The level of a contaminant in drinking water below which there is no known or expected risk to health. MCLGs allow for a margin of safety.</t>
  </si>
  <si>
    <t>Range</t>
  </si>
  <si>
    <t>Lead is a common metal found throughout the environment in lead-based paint, air, soil, household dust, food, certain types of pottery porcelain and pewter, and water. Lead can pose a significant risk to your health if too much of it enters your body. Lead builds up in the body over many years and can cause damage to the brain, red blood cells and kidneys. The greatest risk is to young children and pregnant women. Amounts of lead that won't hurt adults can slow down normal mental and physical development of growing bodies. In addition, a child at play often comes into contact with sources of lead contamination - like dirt and dust - that rarely affect an adult. It is important to wash children's hands and toys often, and to try to make sure they only put food in their mouths.</t>
  </si>
  <si>
    <t>Below is a list of steps you can take to reduce exposure to lead in drinking water:</t>
  </si>
  <si>
    <t>to</t>
  </si>
  <si>
    <t>Site Code</t>
  </si>
  <si>
    <t>Analysis Results</t>
  </si>
  <si>
    <t xml:space="preserve">90th percentile  </t>
  </si>
  <si>
    <t>sites above the action level</t>
  </si>
  <si>
    <t>A message from:</t>
  </si>
  <si>
    <t>We would like to thank you for your participation in our Lead and Copper Compliance Program. You have helped us determine the extent to which household plumbing and fixtures contribute to the lead and copper concentrations in drinking water.</t>
  </si>
  <si>
    <r>
      <t>The results from the sample you collected at your residence</t>
    </r>
    <r>
      <rPr>
        <b/>
        <sz val="10"/>
        <rFont val="Arial"/>
        <family val="2"/>
      </rPr>
      <t xml:space="preserve"> </t>
    </r>
    <r>
      <rPr>
        <sz val="10"/>
        <rFont val="Arial"/>
        <family val="2"/>
      </rPr>
      <t>on</t>
    </r>
  </si>
  <si>
    <t>are as follows.</t>
  </si>
  <si>
    <t>Analyte</t>
  </si>
  <si>
    <t>Typical Concentration Leaving Plant</t>
  </si>
  <si>
    <t>Your Results</t>
  </si>
  <si>
    <t>ppm</t>
  </si>
  <si>
    <t>0.015 ppm</t>
  </si>
  <si>
    <t>0 ppm</t>
  </si>
  <si>
    <t>&lt;0.02 ppm</t>
  </si>
  <si>
    <t>1.3 ppm</t>
  </si>
  <si>
    <t xml:space="preserve">Your results show that the lead concentration in your water is </t>
  </si>
  <si>
    <t>email Address:</t>
  </si>
  <si>
    <t>City, State, Zip:</t>
  </si>
  <si>
    <t xml:space="preserve">I certify that each residence from where lead/copper tap water samples were collected has been informed of the lead/copper test results along with the following information:  MCLGs, ALs and their definitions, a fact sheet on the health effects of lead/copper which includes steps to reduce exposure to lead/copper in drinking water, and contact information for the water utility. </t>
  </si>
  <si>
    <t xml:space="preserve">Residents were notified by U.S. Mail on </t>
  </si>
  <si>
    <t xml:space="preserve">Municipal system with a population of 3,300 or fewer people (choose at least one):   </t>
  </si>
  <si>
    <t xml:space="preserve">Residents were notified by hand/direct delivery on </t>
  </si>
  <si>
    <r>
      <t xml:space="preserve">Nonmunicipal systems </t>
    </r>
    <r>
      <rPr>
        <sz val="10"/>
        <rFont val="Times New Roman"/>
        <family val="1"/>
      </rPr>
      <t xml:space="preserve">(colleges, prisons, etc.): </t>
    </r>
  </si>
  <si>
    <t xml:space="preserve">The lead/copper results were posted within the facility in which the samples were collected. </t>
  </si>
  <si>
    <t xml:space="preserve">The posting will stay up until the next lead/copper results are reported. </t>
  </si>
  <si>
    <t xml:space="preserve">The lead/copper results were posted on </t>
  </si>
  <si>
    <t>Printed Name:</t>
  </si>
  <si>
    <t>Division of Water</t>
  </si>
  <si>
    <t>Drinking Water Compliance and Technical Assistance Section</t>
  </si>
  <si>
    <r>
      <t>DELIVERY METHOD</t>
    </r>
    <r>
      <rPr>
        <sz val="10"/>
        <rFont val="Arial"/>
        <family val="2"/>
      </rPr>
      <t xml:space="preserve"> (select only one type system)</t>
    </r>
    <r>
      <rPr>
        <b/>
        <sz val="12"/>
        <rFont val="Arial"/>
        <family val="2"/>
      </rPr>
      <t xml:space="preserve">: </t>
    </r>
  </si>
  <si>
    <t>System:</t>
  </si>
  <si>
    <t>PWSID:</t>
  </si>
  <si>
    <t xml:space="preserve">Complete and submit, along with a sample of the resident’s notification, within 3 months of the end of the monitoring period. Typically, monitoring periods end by September 30. Send to: </t>
  </si>
  <si>
    <t>Phone:</t>
  </si>
  <si>
    <t>Total Samples</t>
  </si>
  <si>
    <t>Copper</t>
  </si>
  <si>
    <t>Lead</t>
  </si>
  <si>
    <t>Date:</t>
  </si>
  <si>
    <t>Mailing Address:</t>
  </si>
  <si>
    <t>Dear Customer:</t>
  </si>
  <si>
    <t>Name</t>
  </si>
  <si>
    <t>Street Address</t>
  </si>
  <si>
    <t>City, State, Zip Code</t>
  </si>
  <si>
    <t>Site</t>
  </si>
  <si>
    <t>Tab</t>
  </si>
  <si>
    <t>Fax: (502) 564-2741</t>
  </si>
  <si>
    <t>Homeowner Sample Collection Procedures</t>
  </si>
  <si>
    <t>For Lead &amp; Copper</t>
  </si>
  <si>
    <t>These samples are being collected to determine how your faucets and piping contribute to the lead and copper levels in your tap water. This sampling effort is required by the U.S. Environmental Protection Agency, and is being accomplished through the cooperation of homeowners and residents.</t>
  </si>
  <si>
    <t>Please read the following directions prior to collection of the sample.</t>
  </si>
  <si>
    <t>DO NOT FLUSH ANY WATER FROM YOUR FAUCET PRIOR TO FILLING THE BOTTLE</t>
  </si>
  <si>
    <t>5. If the sample is collected during the evening place the sample in your refrigerator until the morning of sample pick-up. On the morning scheduled for sample pick-up place the sample and this instruction sheet outside of your front door.  The water department staff will pick up the sample.</t>
  </si>
  <si>
    <t>Water was last used:</t>
  </si>
  <si>
    <t>Date</t>
  </si>
  <si>
    <t>Sample site code number (from sample bottle)</t>
  </si>
  <si>
    <t>I have read the above directions and have taken a tap sample in accordance with these directions.</t>
  </si>
  <si>
    <t>Signature</t>
  </si>
  <si>
    <t>Lead &amp; Copper Sites Used</t>
  </si>
  <si>
    <t>300 Sower Boulevard</t>
  </si>
  <si>
    <t xml:space="preserve">Municipal system with a population greater than 3,300 people:   </t>
  </si>
  <si>
    <t>TO BE COMPLETED BY RESIDENT (OR FACILITY PERSONNEL)</t>
  </si>
  <si>
    <t>Time:</t>
  </si>
  <si>
    <t>AM  PM</t>
  </si>
  <si>
    <r>
      <t>1. There must be a</t>
    </r>
    <r>
      <rPr>
        <b/>
        <u/>
        <sz val="10"/>
        <rFont val="Arial"/>
        <family val="2"/>
      </rPr>
      <t xml:space="preserve"> minimum of 6 hours</t>
    </r>
    <r>
      <rPr>
        <sz val="10"/>
        <rFont val="Arial"/>
        <family val="2"/>
      </rPr>
      <t xml:space="preserve"> during which there is no water used from the faucet the sample is taken from and any fixtures adjacent or close to that faucet. (early mornings or evenings upon returning home) Use a faucet free of softeners and filters.</t>
    </r>
  </si>
  <si>
    <r>
      <t xml:space="preserve">2. A kitchen or bathroom </t>
    </r>
    <r>
      <rPr>
        <b/>
        <u/>
        <sz val="10"/>
        <rFont val="Arial"/>
        <family val="2"/>
      </rPr>
      <t>COLD</t>
    </r>
    <r>
      <rPr>
        <sz val="10"/>
        <rFont val="Arial"/>
        <family val="2"/>
      </rPr>
      <t xml:space="preserve"> water faucet is to be used for sampling. A kitchen</t>
    </r>
    <r>
      <rPr>
        <b/>
        <u/>
        <sz val="10"/>
        <rFont val="Arial"/>
        <family val="2"/>
      </rPr>
      <t xml:space="preserve"> COLD</t>
    </r>
    <r>
      <rPr>
        <sz val="10"/>
        <rFont val="Arial"/>
        <family val="2"/>
      </rPr>
      <t xml:space="preserve"> water faucet is the preferred sampling point. Do not remove any screens or aeration devices.</t>
    </r>
  </si>
  <si>
    <t xml:space="preserve">4. Tightly cap the sample bottle and complete the information below. </t>
  </si>
  <si>
    <t>Street Address:</t>
  </si>
  <si>
    <t>Sample was collected:</t>
  </si>
  <si>
    <r>
      <t xml:space="preserve">3. After at least 6 hours of non-use place the sample bottle under the faucet and gently open the </t>
    </r>
    <r>
      <rPr>
        <b/>
        <u/>
        <sz val="10"/>
        <rFont val="Arial"/>
        <family val="2"/>
      </rPr>
      <t>COLD</t>
    </r>
    <r>
      <rPr>
        <sz val="10"/>
        <rFont val="Arial"/>
        <family val="2"/>
      </rPr>
      <t xml:space="preserve"> water faucet and fill the sample bottle to the prescribed volume. </t>
    </r>
    <r>
      <rPr>
        <b/>
        <sz val="10"/>
        <rFont val="Arial"/>
        <family val="2"/>
      </rPr>
      <t>Do not rinse the bottle.</t>
    </r>
    <r>
      <rPr>
        <sz val="10"/>
        <rFont val="Arial"/>
        <family val="2"/>
      </rPr>
      <t xml:space="preserve"> It may contain a preservative.</t>
    </r>
  </si>
  <si>
    <r>
      <t xml:space="preserve">6. </t>
    </r>
    <r>
      <rPr>
        <b/>
        <sz val="10"/>
        <rFont val="Arial"/>
        <family val="2"/>
      </rPr>
      <t xml:space="preserve">IF ANY PLUMBING REPAIRS OR REPLACEMENT HAS BEEN DONE IN THE HOME SINCE THE PREVIOUS SAMPLING EVENT, NOTE THIS INFORMATION ON THE BACK OF THIS SHEET. 
</t>
    </r>
  </si>
  <si>
    <t>• Let water run from tap before using for drinking/cooking any time water has gone unused more than 6 hours.</t>
  </si>
  <si>
    <t xml:space="preserve">Contact the water system for pickup and let them know the designated location you plan to leave the sample and form. </t>
  </si>
  <si>
    <t>Sample Faucet used (e.g. kitchen sink):</t>
  </si>
  <si>
    <t>You can submit this electronically by attaching the documents to eform 169 on the Kentucky Online Gateway site (KOG).</t>
  </si>
  <si>
    <t>Contact Person:</t>
  </si>
  <si>
    <t>Water System ID #:</t>
  </si>
  <si>
    <t>Exposure to lead in drinking water can cause serious health effects in all age groups. Infants and children can have decreases in IQ and attention span. Lead exposure can lead to new learning and behavior problems or exacerbate existing learning and behavior problems. The children of women who are exposed to lead before or during pregnancy can have increased risk of these adverse health effects. Adults can have increased risks of heart disease, high blood pressure, kidney, or nervous system problems.</t>
  </si>
  <si>
    <t>Lead is a naturally occurring metal that can cause negative health effects. People are exposed to lead by eating lead paint chips, ingesting contaminated food or water, and/or by breathing in lead dust. EPA requires water systems to test for lead at the tap in certain homes, including those with lead service lines. For more information on reducing lead exposure around your home/building and the health effects of lead, visit EPA's Web site at www.epa.gov/lead.</t>
  </si>
  <si>
    <t>STEPS TO REDUCE EXPOSURE TO LEAD IN DRINKING WATER</t>
  </si>
  <si>
    <t>Elevated lead levels in drinking water can be caused by many factors, including electrical grounding to pipes, dissimilar metal piping, and extended periods of non-use. Some of the most common sources of lead in drinking water are pipes, faucets, and plumbing fixtures that contain lead. Household plumbing fixtures, welding solder, and pipe fittings made prior to 1986 may contain lead. We have conducted a Service Line Inventory and are required to replace our portion of service lines that have the potential to release lead into the drinking water. We encourage you to replace your portion of service lines and plumbing fixtures that contain lead. We would like to coordinate these replacement efforts to reduce your exposure. The Service Line Inventory can be reviewed at our office.</t>
  </si>
  <si>
    <t>For more information, please contact:</t>
  </si>
  <si>
    <t>Please share this information with all the other people who drink this water, especially those who may not have received this notice directly (for example, people in apartments, nursing homes, schools, and businesses). You can do this by posting this notice in a public place or distributing copies by hand or mail.</t>
  </si>
  <si>
    <t>Drinking Water Warning</t>
  </si>
  <si>
    <t>Monitoring Period:</t>
  </si>
  <si>
    <t>We found elevated levels of lead in drinking water in some homes/buildings. More than ten percent of the locations tested exceeded the action level set by EPA. Lead can cause serious health problems, especially for pregnant women and young children. Please read this information closely to see what you can do to reduce lead in your drinking water.</t>
  </si>
  <si>
    <r>
      <rPr>
        <b/>
        <sz val="10"/>
        <rFont val="Arial"/>
        <family val="2"/>
      </rPr>
      <t>1.   Let the water run</t>
    </r>
    <r>
      <rPr>
        <sz val="10"/>
        <rFont val="Arial"/>
        <family val="2"/>
      </rPr>
      <t xml:space="preserve"> before using it for drinking or cooking. If you have a lead service line, let the water run for 3-5 minutes. If you do not have a lead service line, let the water run for 30-60 seconds. The more time water has been sitting in your pipes, the more lead it may contain.
</t>
    </r>
    <r>
      <rPr>
        <b/>
        <sz val="10"/>
        <rFont val="Arial"/>
        <family val="2"/>
      </rPr>
      <t>2.   Use cold water</t>
    </r>
    <r>
      <rPr>
        <sz val="10"/>
        <rFont val="Arial"/>
        <family val="2"/>
      </rPr>
      <t xml:space="preserve"> for drinking, making food, and making baby formula. Hot water releases more lead from pipes than cold water. Boiling water does not reduce lead levels and may actually increase them.
</t>
    </r>
    <r>
      <rPr>
        <b/>
        <sz val="10"/>
        <rFont val="Arial"/>
        <family val="2"/>
      </rPr>
      <t>3.   Treat your water</t>
    </r>
    <r>
      <rPr>
        <sz val="10"/>
        <rFont val="Arial"/>
        <family val="2"/>
      </rPr>
      <t xml:space="preserve"> or find an alternative source if a test shows your water has high levels of lead after you let the water run. 
</t>
    </r>
    <r>
      <rPr>
        <b/>
        <sz val="10"/>
        <rFont val="Arial"/>
        <family val="2"/>
      </rPr>
      <t xml:space="preserve">4.   </t>
    </r>
    <r>
      <rPr>
        <sz val="10"/>
        <rFont val="Arial"/>
        <family val="2"/>
      </rPr>
      <t>CDC recommends</t>
    </r>
    <r>
      <rPr>
        <b/>
        <sz val="10"/>
        <rFont val="Arial"/>
        <family val="2"/>
      </rPr>
      <t xml:space="preserve"> testing blood for lead exposure</t>
    </r>
    <r>
      <rPr>
        <sz val="10"/>
        <rFont val="Arial"/>
        <family val="2"/>
      </rPr>
      <t>. There are often no apparent symptoms when a child is exposed to lead. Because of this, a blood test is the best way to determine if a child has been exposed to lead.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</si>
</sst>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3" x14ac:knownFonts="1">
    <font>
      <sz val="10"/>
      <name val="Arial"/>
    </font>
    <font>
      <sz val="11"/>
      <color theme="1"/>
      <name val="Calibri"/>
      <family val="2"/>
      <scheme val="minor"/>
    </font>
    <font>
      <sz val="8"/>
      <name val="Arial"/>
      <family val="2"/>
    </font>
    <font>
      <b/>
      <sz val="12"/>
      <name val="Arial"/>
      <family val="2"/>
    </font>
    <font>
      <b/>
      <sz val="10"/>
      <name val="Arial"/>
      <family val="2"/>
    </font>
    <font>
      <sz val="9"/>
      <name val="Arial"/>
      <family val="2"/>
    </font>
    <font>
      <b/>
      <sz val="10"/>
      <color indexed="10"/>
      <name val="Arial"/>
      <family val="2"/>
    </font>
    <font>
      <b/>
      <sz val="8"/>
      <name val="Arial"/>
      <family val="2"/>
    </font>
    <font>
      <b/>
      <sz val="11"/>
      <name val="Arial"/>
      <family val="2"/>
    </font>
    <font>
      <sz val="10"/>
      <name val="Times New Roman"/>
      <family val="1"/>
    </font>
    <font>
      <sz val="9"/>
      <name val="Arial"/>
      <family val="2"/>
    </font>
    <font>
      <sz val="10"/>
      <color indexed="9"/>
      <name val="Arial"/>
      <family val="2"/>
    </font>
    <font>
      <b/>
      <sz val="8"/>
      <name val="Arial"/>
      <family val="2"/>
    </font>
    <font>
      <b/>
      <sz val="8"/>
      <color indexed="10"/>
      <name val="Arial"/>
      <family val="2"/>
    </font>
    <font>
      <sz val="8"/>
      <color indexed="9"/>
      <name val="Arial"/>
      <family val="2"/>
    </font>
    <font>
      <b/>
      <sz val="9"/>
      <name val="Arial"/>
      <family val="2"/>
    </font>
    <font>
      <sz val="10"/>
      <name val="Arial"/>
      <family val="2"/>
    </font>
    <font>
      <sz val="14"/>
      <name val="Times New Roman"/>
      <family val="1"/>
    </font>
    <font>
      <b/>
      <sz val="8"/>
      <color indexed="9"/>
      <name val="Arial"/>
      <family val="2"/>
    </font>
    <font>
      <sz val="8"/>
      <color indexed="10"/>
      <name val="Arial"/>
      <family val="2"/>
    </font>
    <font>
      <sz val="10"/>
      <color indexed="9"/>
      <name val="Arial"/>
      <family val="2"/>
    </font>
    <font>
      <sz val="10"/>
      <color indexed="8"/>
      <name val="Arial"/>
      <family val="2"/>
    </font>
    <font>
      <sz val="10"/>
      <color indexed="10"/>
      <name val="Arial"/>
      <family val="2"/>
    </font>
    <font>
      <b/>
      <sz val="8"/>
      <color indexed="10"/>
      <name val="Arial"/>
      <family val="2"/>
    </font>
    <font>
      <u/>
      <sz val="10"/>
      <color indexed="12"/>
      <name val="Arial"/>
      <family val="2"/>
    </font>
    <font>
      <sz val="8"/>
      <color indexed="10"/>
      <name val="Arial"/>
      <family val="2"/>
    </font>
    <font>
      <b/>
      <sz val="10"/>
      <color indexed="9"/>
      <name val="Arial"/>
      <family val="2"/>
    </font>
    <font>
      <sz val="10"/>
      <color indexed="12"/>
      <name val="Arial"/>
      <family val="2"/>
    </font>
    <font>
      <sz val="10"/>
      <color indexed="10"/>
      <name val="Arial"/>
      <family val="2"/>
    </font>
    <font>
      <sz val="8"/>
      <color indexed="12"/>
      <name val="Arial"/>
      <family val="2"/>
    </font>
    <font>
      <b/>
      <sz val="10"/>
      <color indexed="10"/>
      <name val="Arial"/>
      <family val="2"/>
    </font>
    <font>
      <sz val="7.5"/>
      <name val="Times New Roman"/>
      <family val="1"/>
    </font>
    <font>
      <sz val="7.5"/>
      <name val="Arial"/>
      <family val="2"/>
    </font>
    <font>
      <sz val="7.5"/>
      <name val="Arial"/>
      <family val="2"/>
    </font>
    <font>
      <b/>
      <sz val="12"/>
      <color indexed="10"/>
      <name val="Times New Roman"/>
      <family val="1"/>
    </font>
    <font>
      <sz val="12"/>
      <name val="Times New Roman"/>
      <family val="1"/>
    </font>
    <font>
      <sz val="10"/>
      <name val="Arial"/>
      <family val="2"/>
    </font>
    <font>
      <b/>
      <u/>
      <sz val="10"/>
      <name val="Arial"/>
      <family val="2"/>
    </font>
    <font>
      <sz val="11"/>
      <color theme="1"/>
      <name val="Calibri"/>
      <family val="2"/>
      <scheme val="minor"/>
    </font>
    <font>
      <b/>
      <sz val="11"/>
      <color theme="1"/>
      <name val="Calibri"/>
      <family val="2"/>
      <scheme val="minor"/>
    </font>
    <font>
      <sz val="8"/>
      <color rgb="FFFF0000"/>
      <name val="Arial"/>
      <family val="2"/>
    </font>
    <font>
      <b/>
      <sz val="8"/>
      <color rgb="FFFF0000"/>
      <name val="Arial"/>
      <family val="2"/>
    </font>
    <font>
      <sz val="10"/>
      <color rgb="FFFF0000"/>
      <name val="Arial"/>
      <family val="2"/>
    </font>
  </fonts>
  <fills count="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theme="0"/>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24" fillId="0" borderId="0" applyNumberFormat="0" applyFill="0" applyBorder="0" applyAlignment="0" applyProtection="0">
      <alignment vertical="top"/>
      <protection locked="0"/>
    </xf>
    <xf numFmtId="0" fontId="38" fillId="0" borderId="0"/>
    <xf numFmtId="0" fontId="1" fillId="0" borderId="0"/>
  </cellStyleXfs>
  <cellXfs count="230">
    <xf numFmtId="0" fontId="0" fillId="0" borderId="0" xfId="0"/>
    <xf numFmtId="0" fontId="0" fillId="2" borderId="0" xfId="0" applyFill="1"/>
    <xf numFmtId="0" fontId="0" fillId="0" borderId="0" xfId="0" applyAlignment="1">
      <alignment horizontal="center"/>
    </xf>
    <xf numFmtId="0" fontId="0" fillId="2" borderId="0" xfId="0" applyFill="1" applyProtection="1">
      <protection hidden="1"/>
    </xf>
    <xf numFmtId="0" fontId="4" fillId="2" borderId="0" xfId="0" applyFont="1" applyFill="1"/>
    <xf numFmtId="0" fontId="0" fillId="2" borderId="0" xfId="0" applyFill="1" applyAlignment="1">
      <alignment horizontal="center"/>
    </xf>
    <xf numFmtId="0" fontId="4" fillId="2" borderId="0" xfId="0" applyFont="1" applyFill="1" applyProtection="1">
      <protection hidden="1"/>
    </xf>
    <xf numFmtId="49" fontId="4" fillId="0" borderId="0" xfId="0" applyNumberFormat="1" applyFont="1"/>
    <xf numFmtId="0" fontId="7" fillId="2" borderId="0" xfId="0" applyFont="1" applyFill="1" applyAlignment="1" applyProtection="1">
      <alignment horizontal="center"/>
      <protection hidden="1"/>
    </xf>
    <xf numFmtId="0" fontId="12" fillId="2" borderId="0" xfId="0" applyFont="1" applyFill="1" applyProtection="1">
      <protection hidden="1"/>
    </xf>
    <xf numFmtId="1" fontId="0" fillId="2" borderId="0" xfId="0" applyNumberFormat="1" applyFill="1" applyAlignment="1">
      <alignment horizontal="center"/>
    </xf>
    <xf numFmtId="0" fontId="2" fillId="2" borderId="0" xfId="0" applyFont="1" applyFill="1" applyProtection="1">
      <protection hidden="1"/>
    </xf>
    <xf numFmtId="0" fontId="14" fillId="2" borderId="0" xfId="0" applyFont="1" applyFill="1" applyAlignment="1" applyProtection="1">
      <alignment horizontal="center"/>
      <protection hidden="1"/>
    </xf>
    <xf numFmtId="0" fontId="11" fillId="2" borderId="0" xfId="0" applyFont="1" applyFill="1"/>
    <xf numFmtId="0" fontId="14" fillId="2" borderId="0" xfId="0" applyFont="1" applyFill="1" applyProtection="1">
      <protection hidden="1"/>
    </xf>
    <xf numFmtId="49" fontId="8" fillId="0" borderId="0" xfId="0" applyNumberFormat="1" applyFont="1" applyAlignment="1">
      <alignment horizontal="center"/>
    </xf>
    <xf numFmtId="0" fontId="11" fillId="2" borderId="0" xfId="0" applyFont="1" applyFill="1" applyProtection="1">
      <protection hidden="1"/>
    </xf>
    <xf numFmtId="0" fontId="0" fillId="2" borderId="0" xfId="0" applyFill="1" applyAlignment="1" applyProtection="1">
      <alignment horizontal="center"/>
      <protection hidden="1"/>
    </xf>
    <xf numFmtId="0" fontId="7" fillId="2" borderId="0" xfId="0" applyFont="1" applyFill="1" applyProtection="1">
      <protection hidden="1"/>
    </xf>
    <xf numFmtId="0" fontId="7" fillId="3" borderId="1"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2" borderId="3" xfId="0" applyFont="1" applyFill="1" applyBorder="1" applyAlignment="1" applyProtection="1">
      <alignment horizontal="center"/>
      <protection hidden="1"/>
    </xf>
    <xf numFmtId="0" fontId="7" fillId="2" borderId="4" xfId="0" applyFont="1" applyFill="1" applyBorder="1" applyAlignment="1" applyProtection="1">
      <alignment horizontal="center"/>
      <protection hidden="1"/>
    </xf>
    <xf numFmtId="0" fontId="19" fillId="2" borderId="0" xfId="0" applyFont="1" applyFill="1" applyProtection="1">
      <protection hidden="1"/>
    </xf>
    <xf numFmtId="0" fontId="0" fillId="2" borderId="0" xfId="0" applyFill="1" applyAlignment="1" applyProtection="1">
      <alignment horizontal="right"/>
      <protection hidden="1"/>
    </xf>
    <xf numFmtId="0" fontId="15" fillId="2" borderId="0" xfId="0" applyFont="1" applyFill="1" applyProtection="1">
      <protection hidden="1"/>
    </xf>
    <xf numFmtId="0" fontId="10" fillId="2" borderId="0" xfId="0" applyFont="1" applyFill="1" applyProtection="1">
      <protection hidden="1"/>
    </xf>
    <xf numFmtId="0" fontId="0" fillId="2" borderId="0" xfId="0" applyFill="1" applyAlignment="1" applyProtection="1">
      <alignment vertical="center"/>
      <protection hidden="1"/>
    </xf>
    <xf numFmtId="0" fontId="19" fillId="2" borderId="0" xfId="0" applyFont="1" applyFill="1"/>
    <xf numFmtId="14" fontId="2" fillId="2" borderId="0" xfId="0" applyNumberFormat="1" applyFont="1" applyFill="1" applyProtection="1">
      <protection hidden="1"/>
    </xf>
    <xf numFmtId="0" fontId="18" fillId="2" borderId="0" xfId="0" applyFont="1" applyFill="1" applyProtection="1">
      <protection hidden="1"/>
    </xf>
    <xf numFmtId="2" fontId="18" fillId="2" borderId="0" xfId="0" applyNumberFormat="1" applyFont="1" applyFill="1" applyProtection="1">
      <protection hidden="1"/>
    </xf>
    <xf numFmtId="164" fontId="7" fillId="2" borderId="4" xfId="0" applyNumberFormat="1" applyFont="1" applyFill="1" applyBorder="1" applyAlignment="1" applyProtection="1">
      <alignment horizontal="center"/>
      <protection hidden="1"/>
    </xf>
    <xf numFmtId="0" fontId="14" fillId="2" borderId="0" xfId="0" applyFont="1" applyFill="1"/>
    <xf numFmtId="0" fontId="26" fillId="2" borderId="0" xfId="0" applyFont="1" applyFill="1"/>
    <xf numFmtId="0" fontId="0" fillId="0" borderId="0" xfId="0" applyProtection="1">
      <protection hidden="1"/>
    </xf>
    <xf numFmtId="0" fontId="0" fillId="0" borderId="0" xfId="0" applyAlignment="1" applyProtection="1">
      <alignment horizontal="center"/>
      <protection hidden="1"/>
    </xf>
    <xf numFmtId="0" fontId="26" fillId="0" borderId="0" xfId="0" applyFont="1" applyAlignment="1" applyProtection="1">
      <alignment vertical="center"/>
      <protection hidden="1"/>
    </xf>
    <xf numFmtId="0" fontId="20" fillId="0" borderId="0" xfId="0" applyFont="1"/>
    <xf numFmtId="49" fontId="0" fillId="2" borderId="0" xfId="0" applyNumberFormat="1" applyFill="1"/>
    <xf numFmtId="0" fontId="32" fillId="2" borderId="0" xfId="0" applyFont="1" applyFill="1"/>
    <xf numFmtId="0" fontId="31" fillId="2" borderId="0" xfId="0" applyFont="1" applyFill="1"/>
    <xf numFmtId="0" fontId="35" fillId="2" borderId="0" xfId="0" applyFont="1" applyFill="1" applyProtection="1">
      <protection hidden="1"/>
    </xf>
    <xf numFmtId="0" fontId="4" fillId="2" borderId="5" xfId="0" applyFont="1" applyFill="1" applyBorder="1" applyAlignment="1" applyProtection="1">
      <alignment horizontal="center"/>
      <protection locked="0"/>
    </xf>
    <xf numFmtId="0" fontId="5" fillId="2" borderId="0" xfId="0" applyFont="1" applyFill="1"/>
    <xf numFmtId="0" fontId="6" fillId="2" borderId="0" xfId="0" applyFont="1" applyFill="1" applyProtection="1">
      <protection hidden="1"/>
    </xf>
    <xf numFmtId="0" fontId="21" fillId="2" borderId="0" xfId="0" applyFont="1" applyFill="1" applyAlignment="1" applyProtection="1">
      <alignment horizontal="left"/>
      <protection hidden="1"/>
    </xf>
    <xf numFmtId="0" fontId="36" fillId="2" borderId="0" xfId="0" applyFont="1" applyFill="1" applyProtection="1">
      <protection hidden="1"/>
    </xf>
    <xf numFmtId="0" fontId="4" fillId="2" borderId="4" xfId="0" applyFont="1" applyFill="1" applyBorder="1" applyAlignment="1">
      <alignment horizontal="center"/>
    </xf>
    <xf numFmtId="14" fontId="0" fillId="2" borderId="0" xfId="0" applyNumberFormat="1" applyFill="1" applyAlignment="1">
      <alignment horizontal="center"/>
    </xf>
    <xf numFmtId="0" fontId="39" fillId="0" borderId="0" xfId="0" applyFont="1"/>
    <xf numFmtId="49" fontId="16" fillId="2" borderId="0" xfId="0" applyNumberFormat="1" applyFont="1" applyFill="1" applyAlignment="1">
      <alignment horizontal="right"/>
    </xf>
    <xf numFmtId="0" fontId="0" fillId="2" borderId="0" xfId="0" applyFill="1" applyAlignment="1">
      <alignment horizontal="right"/>
    </xf>
    <xf numFmtId="0" fontId="16" fillId="2" borderId="0" xfId="0" applyFont="1" applyFill="1"/>
    <xf numFmtId="0" fontId="19" fillId="2" borderId="0" xfId="0" applyFont="1" applyFill="1" applyAlignment="1">
      <alignment horizontal="center"/>
    </xf>
    <xf numFmtId="0" fontId="0" fillId="2" borderId="4" xfId="0" applyFill="1" applyBorder="1"/>
    <xf numFmtId="0" fontId="4" fillId="2" borderId="4" xfId="0" applyFont="1" applyFill="1" applyBorder="1"/>
    <xf numFmtId="0" fontId="0" fillId="6" borderId="0" xfId="0" applyFill="1"/>
    <xf numFmtId="0" fontId="39" fillId="0" borderId="6" xfId="0" applyFont="1" applyBorder="1"/>
    <xf numFmtId="0" fontId="39" fillId="0" borderId="7" xfId="0" applyFont="1" applyBorder="1"/>
    <xf numFmtId="49" fontId="16" fillId="2" borderId="0" xfId="0" applyNumberFormat="1" applyFont="1" applyFill="1"/>
    <xf numFmtId="49" fontId="16" fillId="0" borderId="0" xfId="0" applyNumberFormat="1" applyFont="1"/>
    <xf numFmtId="49" fontId="7" fillId="4" borderId="8" xfId="0" applyNumberFormat="1" applyFont="1" applyFill="1" applyBorder="1" applyAlignment="1">
      <alignment horizontal="center"/>
    </xf>
    <xf numFmtId="49" fontId="7" fillId="4" borderId="9" xfId="0" applyNumberFormat="1" applyFont="1" applyFill="1" applyBorder="1" applyAlignment="1">
      <alignment horizontal="center"/>
    </xf>
    <xf numFmtId="49" fontId="7" fillId="4" borderId="10" xfId="0" applyNumberFormat="1" applyFont="1" applyFill="1" applyBorder="1" applyAlignment="1">
      <alignment horizontal="center"/>
    </xf>
    <xf numFmtId="49" fontId="7" fillId="4" borderId="11" xfId="0" applyNumberFormat="1" applyFont="1" applyFill="1" applyBorder="1" applyAlignment="1">
      <alignment horizontal="center"/>
    </xf>
    <xf numFmtId="49" fontId="7" fillId="4" borderId="12" xfId="0" applyNumberFormat="1" applyFont="1" applyFill="1" applyBorder="1" applyAlignment="1">
      <alignment horizontal="center"/>
    </xf>
    <xf numFmtId="49" fontId="7" fillId="4" borderId="13" xfId="0" applyNumberFormat="1" applyFont="1" applyFill="1" applyBorder="1" applyAlignment="1">
      <alignment horizontal="center"/>
    </xf>
    <xf numFmtId="0" fontId="16" fillId="2" borderId="0" xfId="0" applyFont="1" applyFill="1" applyAlignment="1">
      <alignment horizontal="right"/>
    </xf>
    <xf numFmtId="49" fontId="16" fillId="0" borderId="4" xfId="0" applyNumberFormat="1" applyFont="1" applyBorder="1" applyProtection="1">
      <protection locked="0"/>
    </xf>
    <xf numFmtId="49" fontId="0" fillId="0" borderId="4" xfId="0" applyNumberFormat="1" applyBorder="1" applyProtection="1">
      <protection locked="0"/>
    </xf>
    <xf numFmtId="49" fontId="16" fillId="0" borderId="15" xfId="0" applyNumberFormat="1" applyFont="1" applyBorder="1" applyProtection="1">
      <protection locked="0"/>
    </xf>
    <xf numFmtId="49" fontId="16" fillId="0" borderId="17" xfId="0" applyNumberFormat="1" applyFont="1" applyBorder="1" applyAlignment="1" applyProtection="1">
      <alignment horizontal="center"/>
      <protection locked="0"/>
    </xf>
    <xf numFmtId="49" fontId="0" fillId="0" borderId="17" xfId="0" applyNumberFormat="1" applyBorder="1" applyAlignment="1" applyProtection="1">
      <alignment horizontal="center"/>
      <protection locked="0"/>
    </xf>
    <xf numFmtId="49" fontId="16" fillId="0" borderId="18" xfId="0" applyNumberFormat="1" applyFont="1" applyBorder="1" applyAlignment="1" applyProtection="1">
      <alignment horizontal="center"/>
      <protection locked="0"/>
    </xf>
    <xf numFmtId="0" fontId="4" fillId="0" borderId="0" xfId="0" applyFont="1" applyAlignment="1">
      <alignment horizontal="center"/>
    </xf>
    <xf numFmtId="0" fontId="0" fillId="0" borderId="4" xfId="0" applyBorder="1"/>
    <xf numFmtId="0" fontId="16" fillId="0" borderId="4" xfId="0" applyFont="1" applyBorder="1"/>
    <xf numFmtId="0" fontId="0" fillId="6" borderId="20" xfId="0" applyFill="1" applyBorder="1"/>
    <xf numFmtId="0" fontId="0" fillId="6" borderId="21" xfId="0" applyFill="1" applyBorder="1"/>
    <xf numFmtId="0" fontId="0" fillId="6" borderId="22" xfId="0" applyFill="1" applyBorder="1"/>
    <xf numFmtId="0" fontId="16" fillId="6" borderId="0" xfId="0" applyFont="1" applyFill="1" applyAlignment="1">
      <alignment horizontal="right"/>
    </xf>
    <xf numFmtId="0" fontId="0" fillId="6" borderId="19" xfId="0" applyFill="1" applyBorder="1"/>
    <xf numFmtId="0" fontId="0" fillId="6" borderId="23" xfId="0" applyFill="1" applyBorder="1"/>
    <xf numFmtId="0" fontId="0" fillId="6" borderId="24" xfId="0" applyFill="1" applyBorder="1"/>
    <xf numFmtId="0" fontId="16" fillId="6" borderId="24" xfId="0" applyFont="1" applyFill="1" applyBorder="1"/>
    <xf numFmtId="0" fontId="16" fillId="6" borderId="19" xfId="0" applyFont="1" applyFill="1" applyBorder="1"/>
    <xf numFmtId="0" fontId="0" fillId="6" borderId="25" xfId="0" applyFill="1" applyBorder="1"/>
    <xf numFmtId="0" fontId="0" fillId="6" borderId="26" xfId="0" applyFill="1" applyBorder="1"/>
    <xf numFmtId="0" fontId="0" fillId="6" borderId="27" xfId="0" applyFill="1" applyBorder="1"/>
    <xf numFmtId="0" fontId="16" fillId="0" borderId="4" xfId="0" applyFont="1" applyBorder="1" applyAlignment="1">
      <alignment horizontal="left"/>
    </xf>
    <xf numFmtId="0" fontId="0" fillId="0" borderId="4" xfId="0" applyBorder="1" applyAlignment="1">
      <alignment horizontal="left"/>
    </xf>
    <xf numFmtId="49" fontId="0" fillId="0" borderId="4" xfId="0" applyNumberFormat="1" applyBorder="1" applyAlignment="1">
      <alignment horizontal="center"/>
    </xf>
    <xf numFmtId="0" fontId="39" fillId="0" borderId="34" xfId="0" applyFont="1" applyBorder="1" applyAlignment="1">
      <alignment horizontal="center"/>
    </xf>
    <xf numFmtId="49" fontId="16" fillId="0" borderId="28" xfId="0" applyNumberFormat="1" applyFont="1" applyBorder="1" applyAlignment="1" applyProtection="1">
      <alignment horizontal="left"/>
      <protection locked="0"/>
    </xf>
    <xf numFmtId="49" fontId="0" fillId="0" borderId="28" xfId="0" applyNumberFormat="1" applyBorder="1" applyAlignment="1" applyProtection="1">
      <alignment horizontal="left"/>
      <protection locked="0"/>
    </xf>
    <xf numFmtId="49" fontId="16" fillId="0" borderId="35" xfId="0" applyNumberFormat="1" applyFont="1" applyBorder="1" applyAlignment="1" applyProtection="1">
      <alignment horizontal="left"/>
      <protection locked="0"/>
    </xf>
    <xf numFmtId="0" fontId="39" fillId="0" borderId="36" xfId="0" applyFont="1" applyBorder="1" applyAlignment="1">
      <alignment horizontal="center"/>
    </xf>
    <xf numFmtId="14" fontId="0" fillId="0" borderId="14" xfId="0" applyNumberFormat="1" applyBorder="1" applyProtection="1">
      <protection locked="0"/>
    </xf>
    <xf numFmtId="14" fontId="0" fillId="0" borderId="16" xfId="0" applyNumberFormat="1" applyBorder="1" applyProtection="1">
      <protection locked="0"/>
    </xf>
    <xf numFmtId="49" fontId="0" fillId="0" borderId="0" xfId="0" applyNumberFormat="1" applyProtection="1">
      <protection hidden="1"/>
    </xf>
    <xf numFmtId="49" fontId="0" fillId="0" borderId="0" xfId="0" applyNumberFormat="1" applyAlignment="1" applyProtection="1">
      <alignment horizontal="left"/>
      <protection hidden="1"/>
    </xf>
    <xf numFmtId="49" fontId="16" fillId="0" borderId="0" xfId="0" applyNumberFormat="1" applyFont="1" applyAlignment="1" applyProtection="1">
      <alignment horizontal="left"/>
      <protection hidden="1"/>
    </xf>
    <xf numFmtId="0" fontId="4" fillId="6" borderId="0" xfId="0" applyFont="1" applyFill="1" applyAlignment="1">
      <alignment wrapText="1"/>
    </xf>
    <xf numFmtId="0" fontId="16" fillId="6" borderId="19" xfId="0" applyFont="1" applyFill="1" applyBorder="1" applyAlignment="1">
      <alignment horizontal="right"/>
    </xf>
    <xf numFmtId="49" fontId="0" fillId="0" borderId="0" xfId="0" applyNumberFormat="1"/>
    <xf numFmtId="0" fontId="5" fillId="0" borderId="0" xfId="0" applyFont="1"/>
    <xf numFmtId="0" fontId="27" fillId="0" borderId="0" xfId="0" applyFont="1"/>
    <xf numFmtId="0" fontId="23" fillId="0" borderId="0" xfId="0" applyFont="1" applyAlignment="1">
      <alignment vertical="center"/>
    </xf>
    <xf numFmtId="0" fontId="22" fillId="2" borderId="0" xfId="0" applyFont="1" applyFill="1"/>
    <xf numFmtId="0" fontId="0" fillId="0" borderId="4" xfId="0" applyBorder="1" applyAlignment="1">
      <alignment horizontal="center"/>
    </xf>
    <xf numFmtId="0" fontId="4" fillId="6" borderId="0" xfId="0" applyFont="1" applyFill="1"/>
    <xf numFmtId="0" fontId="4" fillId="6" borderId="0" xfId="0" applyFont="1" applyFill="1" applyAlignment="1">
      <alignment horizontal="right"/>
    </xf>
    <xf numFmtId="0" fontId="16" fillId="6" borderId="0" xfId="0" applyFont="1" applyFill="1" applyAlignment="1">
      <alignment horizontal="center"/>
    </xf>
    <xf numFmtId="0" fontId="0" fillId="6" borderId="0" xfId="0" applyFill="1" applyAlignment="1">
      <alignment horizontal="center"/>
    </xf>
    <xf numFmtId="0" fontId="25" fillId="2" borderId="0" xfId="0" applyFont="1" applyFill="1" applyProtection="1">
      <protection hidden="1"/>
    </xf>
    <xf numFmtId="0" fontId="16" fillId="0" borderId="0" xfId="0" applyFont="1"/>
    <xf numFmtId="0" fontId="16" fillId="0" borderId="0" xfId="0" applyFont="1" applyAlignment="1">
      <alignment horizontal="center"/>
    </xf>
    <xf numFmtId="0" fontId="0" fillId="6" borderId="0" xfId="0" applyFill="1" applyAlignment="1">
      <alignment horizontal="left"/>
    </xf>
    <xf numFmtId="49" fontId="16" fillId="6" borderId="0" xfId="0" applyNumberFormat="1" applyFont="1" applyFill="1" applyAlignment="1">
      <alignment horizontal="center"/>
    </xf>
    <xf numFmtId="0" fontId="17" fillId="2" borderId="20" xfId="0" applyFont="1" applyFill="1"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6" xfId="0" applyBorder="1" applyAlignment="1" applyProtection="1">
      <alignment horizontal="center" vertical="center" wrapText="1"/>
      <protection hidden="1"/>
    </xf>
    <xf numFmtId="0" fontId="0" fillId="0" borderId="27" xfId="0" applyBorder="1" applyAlignment="1" applyProtection="1">
      <alignment horizontal="center" vertical="center" wrapText="1"/>
      <protection hidden="1"/>
    </xf>
    <xf numFmtId="0" fontId="16" fillId="7" borderId="4" xfId="0" applyFont="1" applyFill="1" applyBorder="1" applyAlignment="1" applyProtection="1">
      <alignment horizontal="center"/>
      <protection locked="0"/>
    </xf>
    <xf numFmtId="0" fontId="0" fillId="7" borderId="4" xfId="0" applyFill="1" applyBorder="1" applyAlignment="1" applyProtection="1">
      <alignment horizontal="center"/>
      <protection locked="0"/>
    </xf>
    <xf numFmtId="0" fontId="2" fillId="6" borderId="0" xfId="0" applyFont="1" applyFill="1" applyAlignment="1" applyProtection="1">
      <alignment vertical="top" wrapText="1"/>
      <protection hidden="1"/>
    </xf>
    <xf numFmtId="0" fontId="0" fillId="6" borderId="0" xfId="0" applyFill="1" applyAlignment="1" applyProtection="1">
      <alignment wrapText="1"/>
      <protection hidden="1"/>
    </xf>
    <xf numFmtId="0" fontId="4" fillId="2" borderId="0" xfId="0" applyFont="1" applyFill="1" applyProtection="1">
      <protection hidden="1"/>
    </xf>
    <xf numFmtId="0" fontId="0" fillId="0" borderId="0" xfId="0"/>
    <xf numFmtId="0" fontId="0" fillId="6" borderId="0" xfId="0" applyFill="1" applyAlignment="1" applyProtection="1">
      <alignment vertical="top" wrapText="1"/>
      <protection hidden="1"/>
    </xf>
    <xf numFmtId="0" fontId="0" fillId="7" borderId="4" xfId="0" applyFill="1" applyBorder="1" applyProtection="1">
      <protection locked="0"/>
    </xf>
    <xf numFmtId="49" fontId="16" fillId="7" borderId="28" xfId="0" applyNumberFormat="1" applyFont="1" applyFill="1" applyBorder="1" applyProtection="1">
      <protection locked="0"/>
    </xf>
    <xf numFmtId="0" fontId="0" fillId="7" borderId="37" xfId="0" applyFill="1" applyBorder="1" applyProtection="1">
      <protection locked="0"/>
    </xf>
    <xf numFmtId="0" fontId="0" fillId="7" borderId="29" xfId="0" applyFill="1" applyBorder="1" applyProtection="1">
      <protection locked="0"/>
    </xf>
    <xf numFmtId="0" fontId="0" fillId="0" borderId="0" xfId="0" applyProtection="1">
      <protection hidden="1"/>
    </xf>
    <xf numFmtId="0" fontId="24" fillId="7" borderId="4" xfId="1" applyFill="1" applyBorder="1" applyAlignment="1" applyProtection="1">
      <alignment horizontal="center"/>
      <protection locked="0"/>
    </xf>
    <xf numFmtId="0" fontId="4" fillId="0" borderId="0" xfId="0" applyFont="1" applyAlignment="1" applyProtection="1">
      <alignment horizontal="left"/>
      <protection hidden="1"/>
    </xf>
    <xf numFmtId="0" fontId="0" fillId="0" borderId="0" xfId="0" applyAlignment="1" applyProtection="1">
      <alignment horizontal="left"/>
      <protection hidden="1"/>
    </xf>
    <xf numFmtId="0" fontId="4" fillId="0" borderId="0" xfId="0" applyFont="1"/>
    <xf numFmtId="0" fontId="4" fillId="6" borderId="0" xfId="0" applyFont="1" applyFill="1" applyAlignment="1">
      <alignment wrapText="1"/>
    </xf>
    <xf numFmtId="0" fontId="4" fillId="6" borderId="0" xfId="0" applyFont="1" applyFill="1" applyAlignment="1">
      <alignment horizontal="center"/>
    </xf>
    <xf numFmtId="0" fontId="0" fillId="6" borderId="0" xfId="0" applyFill="1" applyAlignment="1">
      <alignment horizontal="center"/>
    </xf>
    <xf numFmtId="0" fontId="16" fillId="6" borderId="0" xfId="0" applyFont="1" applyFill="1" applyAlignment="1">
      <alignment wrapText="1"/>
    </xf>
    <xf numFmtId="0" fontId="0" fillId="6" borderId="0" xfId="0" applyFill="1" applyAlignment="1">
      <alignment wrapText="1"/>
    </xf>
    <xf numFmtId="0" fontId="37" fillId="6" borderId="0" xfId="0" applyFont="1" applyFill="1" applyAlignment="1">
      <alignment wrapText="1"/>
    </xf>
    <xf numFmtId="0" fontId="16" fillId="6" borderId="24" xfId="0" applyFont="1" applyFill="1" applyBorder="1"/>
    <xf numFmtId="0" fontId="0" fillId="6" borderId="0" xfId="0" applyFill="1"/>
    <xf numFmtId="0" fontId="16" fillId="6" borderId="24" xfId="0" applyFont="1" applyFill="1" applyBorder="1" applyAlignment="1">
      <alignment wrapText="1"/>
    </xf>
    <xf numFmtId="0" fontId="0" fillId="6" borderId="23" xfId="0" applyFill="1" applyBorder="1" applyAlignment="1">
      <alignment wrapText="1"/>
    </xf>
    <xf numFmtId="0" fontId="4" fillId="6" borderId="0" xfId="0" applyFont="1" applyFill="1"/>
    <xf numFmtId="0" fontId="4" fillId="6" borderId="19" xfId="0" applyFont="1" applyFill="1" applyBorder="1"/>
    <xf numFmtId="0" fontId="0" fillId="0" borderId="19" xfId="0" applyBorder="1"/>
    <xf numFmtId="0" fontId="3" fillId="6" borderId="0" xfId="0" applyFont="1" applyFill="1" applyAlignment="1">
      <alignment horizontal="center"/>
    </xf>
    <xf numFmtId="0" fontId="3" fillId="6" borderId="0" xfId="0" applyFont="1" applyFill="1"/>
    <xf numFmtId="14" fontId="4" fillId="6" borderId="0" xfId="0" applyNumberFormat="1" applyFont="1" applyFill="1" applyAlignment="1">
      <alignment horizontal="center"/>
    </xf>
    <xf numFmtId="49" fontId="4" fillId="6" borderId="0" xfId="0" applyNumberFormat="1" applyFont="1" applyFill="1" applyAlignment="1">
      <alignment horizontal="center"/>
    </xf>
    <xf numFmtId="0" fontId="4" fillId="0" borderId="0" xfId="0" applyFont="1" applyAlignment="1">
      <alignment horizontal="center"/>
    </xf>
    <xf numFmtId="0" fontId="7" fillId="2" borderId="9" xfId="0" applyFont="1" applyFill="1" applyBorder="1" applyAlignment="1" applyProtection="1">
      <alignment horizontal="center"/>
      <protection hidden="1"/>
    </xf>
    <xf numFmtId="0" fontId="7" fillId="2" borderId="0" xfId="0" applyFont="1" applyFill="1" applyAlignment="1" applyProtection="1">
      <alignment horizontal="center"/>
      <protection hidden="1"/>
    </xf>
    <xf numFmtId="0" fontId="7" fillId="2" borderId="12" xfId="0" applyFont="1" applyFill="1" applyBorder="1" applyAlignment="1" applyProtection="1">
      <alignment horizontal="center"/>
      <protection hidden="1"/>
    </xf>
    <xf numFmtId="0" fontId="12" fillId="5" borderId="30" xfId="0" applyFont="1" applyFill="1" applyBorder="1" applyAlignment="1" applyProtection="1">
      <alignment horizontal="center"/>
      <protection hidden="1"/>
    </xf>
    <xf numFmtId="0" fontId="12" fillId="5" borderId="31" xfId="0" applyFont="1" applyFill="1" applyBorder="1" applyAlignment="1" applyProtection="1">
      <alignment horizontal="center"/>
      <protection hidden="1"/>
    </xf>
    <xf numFmtId="0" fontId="25" fillId="2" borderId="0" xfId="0" applyFont="1" applyFill="1" applyAlignment="1">
      <alignment vertical="center" wrapText="1"/>
    </xf>
    <xf numFmtId="0" fontId="25" fillId="0" borderId="0" xfId="0" applyFont="1" applyAlignment="1">
      <alignment vertical="center" wrapText="1"/>
    </xf>
    <xf numFmtId="0" fontId="13" fillId="2" borderId="0" xfId="0" applyFont="1" applyFill="1" applyAlignment="1" applyProtection="1">
      <alignment horizontal="center"/>
      <protection hidden="1"/>
    </xf>
    <xf numFmtId="0" fontId="28" fillId="0" borderId="0" xfId="0" applyFont="1" applyAlignment="1">
      <alignment horizontal="center"/>
    </xf>
    <xf numFmtId="0" fontId="19" fillId="2" borderId="32" xfId="0" applyFont="1" applyFill="1" applyBorder="1" applyAlignment="1">
      <alignment vertical="top" wrapText="1"/>
    </xf>
    <xf numFmtId="0" fontId="19" fillId="0" borderId="32" xfId="0" applyFont="1" applyBorder="1" applyAlignment="1">
      <alignment vertical="top" wrapText="1"/>
    </xf>
    <xf numFmtId="0" fontId="19" fillId="0" borderId="0" xfId="0" applyFont="1" applyAlignment="1">
      <alignment vertical="top" wrapText="1"/>
    </xf>
    <xf numFmtId="0" fontId="41" fillId="2" borderId="0" xfId="0" applyFont="1" applyFill="1" applyAlignment="1" applyProtection="1">
      <alignment horizontal="center"/>
      <protection hidden="1"/>
    </xf>
    <xf numFmtId="0" fontId="19" fillId="2" borderId="0" xfId="0" applyFont="1" applyFill="1" applyAlignment="1">
      <alignment vertical="center" wrapText="1"/>
    </xf>
    <xf numFmtId="0" fontId="0" fillId="0" borderId="0" xfId="0" applyAlignment="1">
      <alignment wrapText="1"/>
    </xf>
    <xf numFmtId="0" fontId="40" fillId="2" borderId="0" xfId="0" applyFont="1" applyFill="1" applyAlignment="1" applyProtection="1">
      <alignment vertical="top" wrapText="1"/>
      <protection hidden="1"/>
    </xf>
    <xf numFmtId="0" fontId="42" fillId="0" borderId="0" xfId="0" applyFont="1" applyAlignment="1">
      <alignment vertical="top" wrapText="1"/>
    </xf>
    <xf numFmtId="0" fontId="41" fillId="0" borderId="0" xfId="0" applyFont="1" applyAlignment="1">
      <alignment horizontal="center" vertical="center" wrapText="1"/>
    </xf>
    <xf numFmtId="0" fontId="0" fillId="2" borderId="26" xfId="0" applyFill="1" applyBorder="1" applyAlignment="1" applyProtection="1">
      <alignment horizontal="left"/>
      <protection hidden="1"/>
    </xf>
    <xf numFmtId="0" fontId="16" fillId="2" borderId="33" xfId="0" applyFont="1" applyFill="1" applyBorder="1" applyProtection="1">
      <protection hidden="1"/>
    </xf>
    <xf numFmtId="0" fontId="0" fillId="0" borderId="33" xfId="0" applyBorder="1" applyProtection="1">
      <protection hidden="1"/>
    </xf>
    <xf numFmtId="0" fontId="7" fillId="2" borderId="21" xfId="0" applyFont="1" applyFill="1" applyBorder="1" applyAlignment="1" applyProtection="1">
      <alignment horizontal="center" wrapText="1"/>
      <protection hidden="1"/>
    </xf>
    <xf numFmtId="0" fontId="29" fillId="2" borderId="0" xfId="0" applyFont="1" applyFill="1" applyAlignment="1" applyProtection="1">
      <alignment wrapText="1"/>
      <protection hidden="1"/>
    </xf>
    <xf numFmtId="0" fontId="27" fillId="0" borderId="0" xfId="0" applyFont="1" applyAlignment="1">
      <alignment wrapText="1"/>
    </xf>
    <xf numFmtId="0" fontId="4" fillId="2" borderId="0" xfId="0" applyFont="1" applyFill="1" applyAlignment="1">
      <alignment horizontal="center"/>
    </xf>
    <xf numFmtId="49" fontId="0" fillId="2" borderId="0" xfId="0" applyNumberFormat="1" applyFill="1"/>
    <xf numFmtId="0" fontId="4" fillId="2" borderId="0" xfId="0" applyFont="1" applyFill="1"/>
    <xf numFmtId="0" fontId="4" fillId="2" borderId="0" xfId="0" applyFont="1" applyFill="1" applyAlignment="1">
      <alignment horizontal="left"/>
    </xf>
    <xf numFmtId="0" fontId="4" fillId="0" borderId="0" xfId="0" applyFont="1" applyAlignment="1">
      <alignment horizontal="left"/>
    </xf>
    <xf numFmtId="0" fontId="0" fillId="2" borderId="0" xfId="0" applyFill="1"/>
    <xf numFmtId="0" fontId="15" fillId="2" borderId="0" xfId="0" applyFont="1" applyFill="1" applyAlignment="1" applyProtection="1">
      <alignment wrapText="1"/>
      <protection hidden="1"/>
    </xf>
    <xf numFmtId="0" fontId="15" fillId="0" borderId="0" xfId="0" applyFont="1" applyAlignment="1">
      <alignment wrapText="1"/>
    </xf>
    <xf numFmtId="0" fontId="0" fillId="2" borderId="0" xfId="0" applyFill="1" applyAlignment="1" applyProtection="1">
      <alignment vertical="center" wrapText="1"/>
      <protection hidden="1"/>
    </xf>
    <xf numFmtId="0" fontId="0" fillId="2" borderId="0" xfId="0" applyFill="1" applyAlignment="1" applyProtection="1">
      <alignment wrapText="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0" fillId="2" borderId="0" xfId="0" applyFill="1" applyAlignment="1" applyProtection="1">
      <alignment horizontal="center"/>
      <protection hidden="1"/>
    </xf>
    <xf numFmtId="0" fontId="0" fillId="2" borderId="0" xfId="0" applyFill="1" applyAlignment="1" applyProtection="1">
      <alignment horizontal="right"/>
      <protection hidden="1"/>
    </xf>
    <xf numFmtId="0" fontId="35" fillId="2" borderId="0" xfId="0" applyFont="1" applyFill="1" applyAlignment="1" applyProtection="1">
      <alignment wrapText="1"/>
      <protection hidden="1"/>
    </xf>
    <xf numFmtId="0" fontId="6" fillId="2" borderId="0" xfId="0" applyFont="1" applyFill="1" applyProtection="1">
      <protection hidden="1"/>
    </xf>
    <xf numFmtId="14" fontId="0" fillId="2" borderId="19" xfId="0" applyNumberFormat="1" applyFill="1" applyBorder="1" applyAlignment="1" applyProtection="1">
      <alignment horizontal="left"/>
      <protection locked="0"/>
    </xf>
    <xf numFmtId="0" fontId="0" fillId="0" borderId="19" xfId="0" applyBorder="1" applyAlignment="1" applyProtection="1">
      <alignment horizontal="left"/>
      <protection locked="0"/>
    </xf>
    <xf numFmtId="0" fontId="0" fillId="2" borderId="19" xfId="0" applyFill="1" applyBorder="1" applyProtection="1">
      <protection hidden="1"/>
    </xf>
    <xf numFmtId="0" fontId="4" fillId="2" borderId="0" xfId="0" applyFont="1" applyFill="1" applyAlignment="1" applyProtection="1">
      <alignment vertical="center" wrapText="1"/>
      <protection hidden="1"/>
    </xf>
    <xf numFmtId="0" fontId="34" fillId="2" borderId="0" xfId="0" applyFont="1" applyFill="1" applyAlignment="1" applyProtection="1">
      <alignment vertical="center" wrapText="1"/>
      <protection hidden="1"/>
    </xf>
    <xf numFmtId="0" fontId="30" fillId="2" borderId="0" xfId="0" applyFont="1" applyFill="1" applyAlignment="1" applyProtection="1">
      <alignment vertical="center" wrapText="1"/>
      <protection hidden="1"/>
    </xf>
    <xf numFmtId="0" fontId="35" fillId="2" borderId="0" xfId="0" applyFont="1" applyFill="1" applyProtection="1">
      <protection hidden="1"/>
    </xf>
    <xf numFmtId="14" fontId="0" fillId="0" borderId="19" xfId="0" applyNumberFormat="1" applyBorder="1" applyAlignment="1" applyProtection="1">
      <alignment horizontal="left"/>
      <protection locked="0"/>
    </xf>
    <xf numFmtId="0" fontId="3" fillId="2" borderId="0" xfId="0" applyFont="1" applyFill="1" applyAlignment="1" applyProtection="1">
      <alignment horizontal="left"/>
      <protection hidden="1"/>
    </xf>
    <xf numFmtId="0" fontId="33" fillId="6" borderId="0" xfId="0" applyFont="1" applyFill="1" applyAlignment="1">
      <alignment vertical="center" wrapText="1"/>
    </xf>
    <xf numFmtId="49" fontId="0" fillId="2" borderId="0" xfId="0" applyNumberFormat="1" applyFill="1" applyAlignment="1">
      <alignment horizontal="center"/>
    </xf>
    <xf numFmtId="0" fontId="0" fillId="2" borderId="0" xfId="0" applyFill="1" applyAlignment="1">
      <alignment horizontal="center"/>
    </xf>
    <xf numFmtId="0" fontId="0" fillId="2" borderId="0" xfId="0" applyFill="1" applyAlignment="1">
      <alignment vertical="center" wrapText="1"/>
    </xf>
    <xf numFmtId="0" fontId="16" fillId="2" borderId="0" xfId="0" applyFont="1" applyFill="1" applyAlignment="1">
      <alignment horizontal="center"/>
    </xf>
    <xf numFmtId="0" fontId="0" fillId="2" borderId="4" xfId="0" applyFill="1" applyBorder="1" applyAlignment="1">
      <alignment horizontal="center" vertical="top" wrapText="1"/>
    </xf>
    <xf numFmtId="0" fontId="4" fillId="2" borderId="4" xfId="0" applyFont="1" applyFill="1" applyBorder="1" applyAlignment="1">
      <alignment horizontal="center" vertical="center"/>
    </xf>
    <xf numFmtId="0" fontId="4" fillId="2" borderId="4" xfId="0" applyFont="1" applyFill="1" applyBorder="1" applyAlignment="1">
      <alignment horizontal="center"/>
    </xf>
    <xf numFmtId="0" fontId="0" fillId="2" borderId="4" xfId="0" applyFill="1" applyBorder="1" applyAlignment="1">
      <alignment horizontal="center"/>
    </xf>
    <xf numFmtId="14" fontId="0" fillId="2" borderId="0" xfId="0" applyNumberFormat="1" applyFill="1" applyAlignment="1">
      <alignment horizontal="left"/>
    </xf>
    <xf numFmtId="0" fontId="0" fillId="0" borderId="0" xfId="0" applyAlignment="1">
      <alignment horizontal="left"/>
    </xf>
    <xf numFmtId="0" fontId="3" fillId="2" borderId="0" xfId="0" applyFont="1" applyFill="1" applyAlignment="1">
      <alignment vertical="center" wrapText="1"/>
    </xf>
    <xf numFmtId="49" fontId="4" fillId="2" borderId="0" xfId="0" applyNumberFormat="1" applyFont="1" applyFill="1"/>
    <xf numFmtId="0" fontId="0" fillId="2" borderId="0" xfId="0" applyFill="1" applyAlignment="1">
      <alignment horizontal="right"/>
    </xf>
    <xf numFmtId="0" fontId="0" fillId="2" borderId="0" xfId="0" applyFill="1" applyAlignment="1">
      <alignment vertical="top" wrapText="1"/>
    </xf>
    <xf numFmtId="0" fontId="16" fillId="2" borderId="0" xfId="0" applyFont="1" applyFill="1" applyAlignment="1">
      <alignment horizontal="right"/>
    </xf>
    <xf numFmtId="0" fontId="33" fillId="2" borderId="0" xfId="0" applyFont="1" applyFill="1" applyAlignment="1">
      <alignment vertical="center" wrapText="1"/>
    </xf>
  </cellXfs>
  <cellStyles count="4">
    <cellStyle name="Hyperlink" xfId="1" builtinId="8"/>
    <cellStyle name="Normal" xfId="0" builtinId="0"/>
    <cellStyle name="Normal 2" xfId="2" xr:uid="{00000000-0005-0000-0000-000002000000}"/>
    <cellStyle name="Normal 3" xfId="3" xr:uid="{00000000-0005-0000-0000-000003000000}"/>
  </cellStyles>
  <dxfs count="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9"/>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15</xdr:row>
      <xdr:rowOff>152400</xdr:rowOff>
    </xdr:from>
    <xdr:to>
      <xdr:col>8</xdr:col>
      <xdr:colOff>629285</xdr:colOff>
      <xdr:row>17</xdr:row>
      <xdr:rowOff>82550</xdr:rowOff>
    </xdr:to>
    <xdr:pic>
      <xdr:nvPicPr>
        <xdr:cNvPr id="6" name="Pictur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srcRect l="18482"/>
        <a:stretch/>
      </xdr:blipFill>
      <xdr:spPr>
        <a:xfrm>
          <a:off x="3790950" y="2752725"/>
          <a:ext cx="1848485" cy="25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380999</xdr:colOff>
      <xdr:row>55</xdr:row>
      <xdr:rowOff>9526</xdr:rowOff>
    </xdr:from>
    <xdr:to>
      <xdr:col>9</xdr:col>
      <xdr:colOff>461645</xdr:colOff>
      <xdr:row>56</xdr:row>
      <xdr:rowOff>76201</xdr:rowOff>
    </xdr:to>
    <xdr:pic>
      <xdr:nvPicPr>
        <xdr:cNvPr id="5" name="Pictur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1"/>
        <a:srcRect l="17192" t="1" b="9319"/>
        <a:stretch/>
      </xdr:blipFill>
      <xdr:spPr>
        <a:xfrm>
          <a:off x="3771899" y="8982076"/>
          <a:ext cx="1880871" cy="228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S53"/>
  <sheetViews>
    <sheetView showGridLines="0" tabSelected="1" topLeftCell="A3" workbookViewId="0">
      <selection activeCell="C6" sqref="C6:E6"/>
    </sheetView>
  </sheetViews>
  <sheetFormatPr defaultRowHeight="12.75" x14ac:dyDescent="0.2"/>
  <cols>
    <col min="2" max="2" width="11.140625" customWidth="1"/>
    <col min="9" max="9" width="10.140625" bestFit="1" customWidth="1"/>
  </cols>
  <sheetData>
    <row r="1" spans="1:19" ht="6" customHeight="1" thickBot="1" x14ac:dyDescent="0.25">
      <c r="A1" s="3"/>
      <c r="B1" s="3"/>
      <c r="C1" s="3"/>
      <c r="D1" s="3"/>
      <c r="E1" s="3"/>
      <c r="F1" s="3"/>
      <c r="G1" s="3"/>
      <c r="H1" s="3"/>
      <c r="I1" s="3"/>
    </row>
    <row r="2" spans="1:19" ht="12.75" customHeight="1" x14ac:dyDescent="0.2">
      <c r="A2" s="121" t="s">
        <v>0</v>
      </c>
      <c r="B2" s="122"/>
      <c r="C2" s="122"/>
      <c r="D2" s="122"/>
      <c r="E2" s="123"/>
      <c r="F2" s="3"/>
      <c r="G2" s="132"/>
      <c r="H2" s="136"/>
      <c r="I2" s="136"/>
    </row>
    <row r="3" spans="1:19" ht="12.75" customHeight="1" x14ac:dyDescent="0.2">
      <c r="A3" s="124"/>
      <c r="B3" s="125"/>
      <c r="C3" s="125"/>
      <c r="D3" s="125"/>
      <c r="E3" s="126"/>
      <c r="F3" s="3"/>
      <c r="G3" s="136"/>
      <c r="H3" s="136"/>
      <c r="I3" s="136"/>
    </row>
    <row r="4" spans="1:19" ht="13.5" customHeight="1" thickBot="1" x14ac:dyDescent="0.25">
      <c r="A4" s="127"/>
      <c r="B4" s="128"/>
      <c r="C4" s="128"/>
      <c r="D4" s="128"/>
      <c r="E4" s="129"/>
      <c r="F4" s="3"/>
      <c r="G4" s="132"/>
      <c r="H4" s="133"/>
      <c r="I4" s="133"/>
    </row>
    <row r="5" spans="1:19" x14ac:dyDescent="0.2">
      <c r="A5" s="3"/>
      <c r="B5" s="3"/>
      <c r="C5" s="3"/>
      <c r="D5" s="3"/>
      <c r="E5" s="3"/>
      <c r="F5" s="3"/>
      <c r="G5" s="133"/>
      <c r="H5" s="133"/>
      <c r="I5" s="133"/>
    </row>
    <row r="6" spans="1:19" ht="12.75" customHeight="1" x14ac:dyDescent="0.2">
      <c r="A6" s="6" t="s">
        <v>111</v>
      </c>
      <c r="B6" s="3"/>
      <c r="C6" s="138"/>
      <c r="D6" s="139"/>
      <c r="E6" s="140"/>
      <c r="F6" s="37"/>
      <c r="G6" s="116"/>
      <c r="H6" s="117"/>
      <c r="I6" s="118"/>
    </row>
    <row r="7" spans="1:19" ht="9" customHeight="1" x14ac:dyDescent="0.2">
      <c r="A7" s="3"/>
      <c r="B7" s="3"/>
      <c r="C7" s="3"/>
      <c r="D7" s="3"/>
      <c r="E7" s="3"/>
      <c r="F7" s="3"/>
      <c r="G7" s="117"/>
      <c r="H7" s="117"/>
      <c r="I7" s="117"/>
    </row>
    <row r="8" spans="1:19" x14ac:dyDescent="0.2">
      <c r="A8" s="6" t="s">
        <v>58</v>
      </c>
      <c r="B8" s="114"/>
      <c r="C8" s="130"/>
      <c r="D8" s="137"/>
      <c r="E8" s="137"/>
      <c r="F8" s="137"/>
      <c r="G8" s="137"/>
      <c r="H8" s="137"/>
      <c r="I8" s="137"/>
    </row>
    <row r="9" spans="1:19" ht="12.75" customHeight="1" x14ac:dyDescent="0.2">
      <c r="A9" s="6" t="s">
        <v>59</v>
      </c>
      <c r="B9" s="120"/>
      <c r="C9" s="130"/>
      <c r="D9" s="137"/>
      <c r="E9" s="137"/>
      <c r="F9" s="137"/>
      <c r="G9" s="137"/>
      <c r="H9" s="137"/>
      <c r="I9" s="137"/>
    </row>
    <row r="10" spans="1:19" ht="12.75" customHeight="1" x14ac:dyDescent="0.2">
      <c r="A10" s="6" t="s">
        <v>61</v>
      </c>
      <c r="B10" s="115"/>
      <c r="C10" s="130"/>
      <c r="D10" s="137"/>
      <c r="E10" s="137"/>
      <c r="F10" s="137"/>
      <c r="G10" s="137"/>
      <c r="H10" s="137"/>
      <c r="I10" s="137"/>
    </row>
    <row r="11" spans="1:19" ht="12.75" customHeight="1" x14ac:dyDescent="0.2">
      <c r="A11" s="143" t="s">
        <v>102</v>
      </c>
      <c r="B11" s="144"/>
      <c r="C11" s="130"/>
      <c r="D11" s="131"/>
      <c r="E11" s="131"/>
      <c r="F11" s="131"/>
      <c r="G11" s="137"/>
      <c r="H11" s="137"/>
      <c r="I11" s="137"/>
      <c r="K11" s="2"/>
    </row>
    <row r="12" spans="1:19" ht="12.75" customHeight="1" x14ac:dyDescent="0.2">
      <c r="A12" s="134" t="s">
        <v>12</v>
      </c>
      <c r="B12" s="145"/>
      <c r="C12" s="130"/>
      <c r="D12" s="131"/>
      <c r="E12" s="131"/>
      <c r="F12" s="131"/>
      <c r="G12" s="137"/>
      <c r="H12" s="137"/>
      <c r="I12" s="137"/>
    </row>
    <row r="13" spans="1:19" ht="12.75" customHeight="1" x14ac:dyDescent="0.2">
      <c r="A13" s="134" t="s">
        <v>66</v>
      </c>
      <c r="B13" s="135"/>
      <c r="C13" s="130"/>
      <c r="D13" s="131"/>
      <c r="E13" s="131"/>
      <c r="F13" s="131"/>
      <c r="G13" s="131"/>
      <c r="H13" s="131"/>
      <c r="I13" s="131"/>
    </row>
    <row r="14" spans="1:19" ht="12.75" customHeight="1" x14ac:dyDescent="0.2">
      <c r="A14" s="134" t="s">
        <v>45</v>
      </c>
      <c r="B14" s="135"/>
      <c r="C14" s="130"/>
      <c r="D14" s="131"/>
      <c r="E14" s="131"/>
      <c r="F14" s="131"/>
      <c r="G14" s="131"/>
      <c r="H14" s="131"/>
      <c r="I14" s="131"/>
    </row>
    <row r="15" spans="1:19" ht="12.75" customHeight="1" x14ac:dyDescent="0.2">
      <c r="A15" s="134" t="s">
        <v>44</v>
      </c>
      <c r="B15" s="141"/>
      <c r="C15" s="142"/>
      <c r="D15" s="131"/>
      <c r="E15" s="131"/>
      <c r="F15" s="131"/>
      <c r="G15" s="131"/>
      <c r="H15" s="131"/>
      <c r="I15" s="131"/>
    </row>
    <row r="16" spans="1:19" ht="12.75" customHeight="1" x14ac:dyDescent="0.2">
      <c r="A16" s="3"/>
      <c r="B16" s="3"/>
      <c r="C16" s="3"/>
      <c r="D16" s="3"/>
      <c r="E16" s="3"/>
      <c r="F16" s="3"/>
      <c r="G16" s="3"/>
      <c r="H16" s="3"/>
      <c r="I16" s="30"/>
      <c r="K16" s="38"/>
      <c r="L16" s="39"/>
      <c r="M16" s="39"/>
      <c r="N16" s="39"/>
      <c r="O16" s="39"/>
      <c r="P16" s="39"/>
      <c r="Q16" s="39"/>
      <c r="R16" s="39"/>
      <c r="S16" s="39"/>
    </row>
    <row r="17" spans="1:19" ht="12.75" customHeight="1" x14ac:dyDescent="0.2">
      <c r="A17" s="26"/>
      <c r="B17" s="27"/>
      <c r="C17" s="11"/>
      <c r="D17" s="3"/>
      <c r="E17" s="3"/>
      <c r="F17" s="3"/>
      <c r="G17" s="3"/>
      <c r="H17" s="3"/>
      <c r="I17" s="3"/>
      <c r="K17" s="39"/>
      <c r="L17" s="39"/>
      <c r="M17" s="39"/>
      <c r="N17" s="39"/>
      <c r="O17" s="39"/>
      <c r="P17" s="39"/>
      <c r="Q17" s="39"/>
      <c r="R17" s="39"/>
      <c r="S17" s="39"/>
    </row>
    <row r="18" spans="1:19" ht="12.75" customHeight="1" x14ac:dyDescent="0.2">
      <c r="A18" s="28"/>
      <c r="B18" s="28"/>
      <c r="C18" s="28"/>
      <c r="D18" s="28"/>
      <c r="E18" s="28"/>
      <c r="F18" s="28"/>
      <c r="G18" s="28"/>
      <c r="H18" s="28"/>
      <c r="I18" s="28"/>
    </row>
    <row r="19" spans="1:19" ht="12.75" customHeight="1" x14ac:dyDescent="0.2">
      <c r="A19" s="36"/>
      <c r="B19" s="36"/>
      <c r="C19" s="36"/>
      <c r="D19" s="36"/>
      <c r="E19" s="36"/>
      <c r="F19" s="36"/>
      <c r="G19" s="36"/>
      <c r="H19" s="36"/>
      <c r="I19" s="36"/>
    </row>
    <row r="20" spans="1:19" ht="12.75" customHeight="1" x14ac:dyDescent="0.2">
      <c r="A20" s="36"/>
      <c r="B20" s="36"/>
      <c r="C20" s="36"/>
      <c r="D20" s="36"/>
      <c r="E20" s="36"/>
      <c r="F20" s="36"/>
      <c r="G20" s="36"/>
      <c r="H20" s="36"/>
      <c r="I20" s="36"/>
    </row>
    <row r="21" spans="1:19" ht="12.75" customHeight="1" x14ac:dyDescent="0.2">
      <c r="A21" s="36"/>
      <c r="B21" s="36"/>
      <c r="C21" s="36"/>
      <c r="D21" s="36"/>
      <c r="E21" s="36"/>
      <c r="F21" s="36"/>
      <c r="G21" s="36"/>
      <c r="H21" s="36"/>
      <c r="I21" s="36"/>
    </row>
    <row r="22" spans="1:19" ht="12.75" customHeight="1" x14ac:dyDescent="0.2">
      <c r="A22" s="36"/>
      <c r="B22" s="36"/>
      <c r="C22" s="36"/>
      <c r="D22" s="36"/>
      <c r="E22" s="36"/>
      <c r="F22" s="36"/>
      <c r="G22" s="36"/>
      <c r="H22" s="36"/>
      <c r="I22" s="36"/>
    </row>
    <row r="23" spans="1:19" ht="4.5" customHeight="1" x14ac:dyDescent="0.2">
      <c r="A23" s="36"/>
      <c r="B23" s="36"/>
      <c r="C23" s="36"/>
      <c r="D23" s="36"/>
      <c r="E23" s="36"/>
      <c r="F23" s="36"/>
      <c r="G23" s="36"/>
      <c r="H23" s="36"/>
      <c r="I23" s="36"/>
    </row>
    <row r="24" spans="1:19" ht="15" customHeight="1" x14ac:dyDescent="0.2"/>
    <row r="25" spans="1:19" ht="157.5" customHeight="1" x14ac:dyDescent="0.2"/>
    <row r="28" spans="1:19" ht="12.75" customHeight="1" x14ac:dyDescent="0.2"/>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53" spans="1:9" x14ac:dyDescent="0.2">
      <c r="A53" s="1"/>
      <c r="B53" s="1"/>
      <c r="C53" s="1"/>
      <c r="D53" s="1"/>
      <c r="E53" s="1"/>
      <c r="F53" s="1"/>
      <c r="G53" s="1"/>
      <c r="H53" s="1"/>
      <c r="I53" s="1"/>
    </row>
  </sheetData>
  <sheetProtection algorithmName="SHA-512" hashValue="zFEq9k07mBjLcFCgjrli91ah2NVzbI25GqFyomWD6i/LGcUNl64aQyRKOCudJ6w/jNX6A8GY3RLunDevvbAM0g==" saltValue="jDcTXVUBfZ4ctihQ6R9L4w==" spinCount="100000" sheet="1" selectLockedCells="1"/>
  <mergeCells count="17">
    <mergeCell ref="A15:B15"/>
    <mergeCell ref="C14:I14"/>
    <mergeCell ref="A14:B14"/>
    <mergeCell ref="C15:I15"/>
    <mergeCell ref="A11:B11"/>
    <mergeCell ref="A12:B12"/>
    <mergeCell ref="C11:I11"/>
    <mergeCell ref="C12:I12"/>
    <mergeCell ref="A2:E4"/>
    <mergeCell ref="C13:I13"/>
    <mergeCell ref="G4:I5"/>
    <mergeCell ref="A13:B13"/>
    <mergeCell ref="G2:I3"/>
    <mergeCell ref="C8:I8"/>
    <mergeCell ref="C9:I9"/>
    <mergeCell ref="C10:I10"/>
    <mergeCell ref="C6:E6"/>
  </mergeCells>
  <phoneticPr fontId="2" type="noConversion"/>
  <pageMargins left="0.75" right="0.75" top="0.5" bottom="0.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4"/>
  <sheetViews>
    <sheetView showGridLines="0" showRowColHeaders="0" zoomScaleNormal="100" zoomScaleSheetLayoutView="112" workbookViewId="0">
      <selection activeCell="F1" sqref="F1:J4"/>
    </sheetView>
  </sheetViews>
  <sheetFormatPr defaultRowHeight="12.75" x14ac:dyDescent="0.2"/>
  <cols>
    <col min="3" max="3" width="10.28515625" customWidth="1"/>
    <col min="6" max="6" width="7" customWidth="1"/>
    <col min="7" max="7" width="10.5703125" customWidth="1"/>
  </cols>
  <sheetData>
    <row r="1" spans="1:13" x14ac:dyDescent="0.2">
      <c r="A1" s="222">
        <f ca="1">TODAY()</f>
        <v>45807</v>
      </c>
      <c r="B1" s="223"/>
      <c r="C1" s="1"/>
      <c r="D1" s="1"/>
      <c r="E1" s="1"/>
      <c r="F1" s="224" t="s">
        <v>7</v>
      </c>
      <c r="G1" s="224"/>
      <c r="H1" s="224"/>
      <c r="I1" s="224"/>
      <c r="J1" s="224"/>
      <c r="L1" s="2"/>
      <c r="M1" s="2"/>
    </row>
    <row r="2" spans="1:13" ht="9" customHeight="1" x14ac:dyDescent="0.2">
      <c r="A2" s="29"/>
      <c r="B2" s="1"/>
      <c r="C2" s="1"/>
      <c r="D2" s="1"/>
      <c r="E2" s="1"/>
      <c r="F2" s="224"/>
      <c r="G2" s="224"/>
      <c r="H2" s="224"/>
      <c r="I2" s="224"/>
      <c r="J2" s="224"/>
    </row>
    <row r="3" spans="1:13" x14ac:dyDescent="0.2">
      <c r="A3" s="225">
        <f>'Sites Used'!C5</f>
        <v>0</v>
      </c>
      <c r="B3" s="190"/>
      <c r="C3" s="190"/>
      <c r="D3" s="190"/>
      <c r="E3" s="1"/>
      <c r="F3" s="224"/>
      <c r="G3" s="224"/>
      <c r="H3" s="224"/>
      <c r="I3" s="224"/>
      <c r="J3" s="224"/>
      <c r="M3" s="62"/>
    </row>
    <row r="4" spans="1:13" ht="9" customHeight="1" x14ac:dyDescent="0.2">
      <c r="A4" s="29" t="str">
        <f>IF(A5="","Insert customer address line 1 below","")</f>
        <v/>
      </c>
      <c r="B4" s="1"/>
      <c r="C4" s="1"/>
      <c r="D4" s="1"/>
      <c r="E4" s="1"/>
      <c r="F4" s="224"/>
      <c r="G4" s="224"/>
      <c r="H4" s="224"/>
      <c r="I4" s="224"/>
      <c r="J4" s="224"/>
    </row>
    <row r="5" spans="1:13" x14ac:dyDescent="0.2">
      <c r="A5" s="225">
        <f>'Sites Used'!D5</f>
        <v>0</v>
      </c>
      <c r="B5" s="190"/>
      <c r="C5" s="190"/>
      <c r="D5" s="190"/>
      <c r="E5" s="52" t="s">
        <v>71</v>
      </c>
      <c r="F5" s="40">
        <f>'Sites Used'!B5</f>
        <v>0</v>
      </c>
      <c r="G5" s="1"/>
      <c r="H5" s="1"/>
      <c r="I5" s="1"/>
      <c r="J5" s="1"/>
      <c r="M5" s="62"/>
    </row>
    <row r="6" spans="1:13" ht="9" customHeight="1" x14ac:dyDescent="0.2">
      <c r="A6" s="29"/>
      <c r="B6" s="1"/>
      <c r="C6" s="1"/>
      <c r="D6" s="1"/>
      <c r="E6" s="1"/>
      <c r="F6" s="1"/>
      <c r="G6" s="1"/>
      <c r="H6" s="1"/>
      <c r="I6" s="1"/>
      <c r="J6" s="1"/>
    </row>
    <row r="7" spans="1:13" x14ac:dyDescent="0.2">
      <c r="A7" s="191" t="str">
        <f>IF('Sites Used'!E5="","",'Sites Used'!E5)</f>
        <v/>
      </c>
      <c r="B7" s="191"/>
      <c r="C7" s="191"/>
      <c r="D7" s="191"/>
      <c r="E7" s="1"/>
      <c r="F7" s="1"/>
      <c r="G7" s="1"/>
      <c r="H7" s="1"/>
      <c r="I7" s="1"/>
      <c r="J7" s="1"/>
    </row>
    <row r="8" spans="1:13" ht="9" customHeight="1" x14ac:dyDescent="0.2">
      <c r="A8" s="1"/>
      <c r="B8" s="1"/>
      <c r="C8" s="1"/>
      <c r="D8" s="1"/>
      <c r="E8" s="1"/>
      <c r="F8" s="1"/>
      <c r="G8" s="1"/>
      <c r="H8" s="1"/>
      <c r="I8" s="1"/>
      <c r="J8" s="1"/>
    </row>
    <row r="9" spans="1:13" x14ac:dyDescent="0.2">
      <c r="A9" s="191" t="s">
        <v>31</v>
      </c>
      <c r="B9" s="191"/>
      <c r="C9" s="190">
        <f>Cover!$C$8</f>
        <v>0</v>
      </c>
      <c r="D9" s="190"/>
      <c r="E9" s="190"/>
      <c r="F9" s="190"/>
      <c r="G9" s="190"/>
      <c r="H9" s="135"/>
      <c r="I9" s="135"/>
      <c r="J9" s="1"/>
    </row>
    <row r="10" spans="1:13" ht="9" customHeight="1" x14ac:dyDescent="0.2">
      <c r="A10" s="1"/>
      <c r="B10" s="1"/>
      <c r="C10" s="1"/>
      <c r="D10" s="1"/>
      <c r="E10" s="1"/>
      <c r="F10" s="1"/>
      <c r="G10" s="1"/>
      <c r="H10" s="1"/>
      <c r="I10" s="1"/>
      <c r="J10" s="1"/>
    </row>
    <row r="11" spans="1:13" x14ac:dyDescent="0.2">
      <c r="A11" s="54" t="s">
        <v>67</v>
      </c>
      <c r="B11" s="1"/>
      <c r="C11" s="1"/>
      <c r="D11" s="1"/>
      <c r="E11" s="1"/>
      <c r="F11" s="1"/>
      <c r="G11" s="1"/>
      <c r="H11" s="1"/>
      <c r="I11" s="1"/>
      <c r="J11" s="1"/>
    </row>
    <row r="12" spans="1:13" ht="9" customHeight="1" x14ac:dyDescent="0.2">
      <c r="A12" s="1"/>
      <c r="B12" s="1"/>
      <c r="C12" s="1"/>
      <c r="D12" s="1"/>
      <c r="E12" s="1"/>
      <c r="F12" s="1"/>
      <c r="G12" s="1"/>
      <c r="H12" s="1"/>
      <c r="I12" s="1"/>
      <c r="J12" s="1"/>
    </row>
    <row r="13" spans="1:13" ht="41.25" customHeight="1" x14ac:dyDescent="0.2">
      <c r="A13" s="227" t="s">
        <v>32</v>
      </c>
      <c r="B13" s="227"/>
      <c r="C13" s="227"/>
      <c r="D13" s="227"/>
      <c r="E13" s="227"/>
      <c r="F13" s="227"/>
      <c r="G13" s="227"/>
      <c r="H13" s="227"/>
      <c r="I13" s="227"/>
      <c r="J13" s="1"/>
    </row>
    <row r="14" spans="1:13" ht="9" customHeight="1" x14ac:dyDescent="0.2">
      <c r="A14" s="1"/>
      <c r="B14" s="1"/>
      <c r="C14" s="1"/>
      <c r="D14" s="1"/>
      <c r="E14" s="1"/>
      <c r="F14" s="1"/>
      <c r="G14" s="29" t="str">
        <f>IF(D21="","enter results in table","")</f>
        <v/>
      </c>
      <c r="H14" s="1"/>
      <c r="I14" s="1"/>
      <c r="J14" s="1"/>
    </row>
    <row r="15" spans="1:13" x14ac:dyDescent="0.2">
      <c r="A15" s="226" t="s">
        <v>43</v>
      </c>
      <c r="B15" s="226"/>
      <c r="C15" s="226"/>
      <c r="D15" s="226"/>
      <c r="E15" s="226"/>
      <c r="F15" s="226"/>
      <c r="G15" s="5" t="str">
        <f>IF(D21="","",IF(D21&gt;0.015,"above",IF(D21&lt;0.01501,"below","")))</f>
        <v>below</v>
      </c>
      <c r="H15" s="1" t="s">
        <v>1</v>
      </c>
      <c r="I15" s="1"/>
      <c r="J15" s="1"/>
    </row>
    <row r="16" spans="1:13"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Results'!G8</f>
        <v>0</v>
      </c>
      <c r="E21" s="57" t="s">
        <v>38</v>
      </c>
      <c r="F21" s="221" t="s">
        <v>39</v>
      </c>
      <c r="G21" s="221"/>
      <c r="H21" s="221" t="s">
        <v>40</v>
      </c>
      <c r="I21" s="221"/>
      <c r="J21" s="221"/>
    </row>
    <row r="22" spans="1:10" x14ac:dyDescent="0.2">
      <c r="A22" s="56" t="s">
        <v>63</v>
      </c>
      <c r="B22" s="221" t="s">
        <v>41</v>
      </c>
      <c r="C22" s="221"/>
      <c r="D22" s="49">
        <f>'Lead &amp; Copper Results'!B8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7">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f>
        <v>0</v>
      </c>
      <c r="B5" s="190"/>
      <c r="C5" s="190"/>
      <c r="D5" s="190"/>
      <c r="E5" s="52" t="s">
        <v>71</v>
      </c>
      <c r="F5" s="40">
        <f>'Sites Used'!B6</f>
        <v>0</v>
      </c>
      <c r="G5" s="1"/>
      <c r="H5" s="1"/>
      <c r="I5" s="1"/>
      <c r="J5" s="1"/>
    </row>
    <row r="6" spans="1:10" ht="9" customHeight="1" x14ac:dyDescent="0.2">
      <c r="A6" s="29"/>
      <c r="B6" s="1"/>
      <c r="C6" s="1"/>
      <c r="D6" s="1"/>
      <c r="E6" s="1"/>
      <c r="F6" s="1"/>
      <c r="G6" s="1"/>
      <c r="H6" s="1"/>
      <c r="I6" s="1"/>
      <c r="J6" s="1"/>
    </row>
    <row r="7" spans="1:10" x14ac:dyDescent="0.2">
      <c r="A7" s="191" t="str">
        <f>IF('Sites Used'!E6="","",'Sites Used'!E6)</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Results'!G9</f>
        <v>0</v>
      </c>
      <c r="E21" s="57" t="s">
        <v>38</v>
      </c>
      <c r="F21" s="221" t="s">
        <v>39</v>
      </c>
      <c r="G21" s="221"/>
      <c r="H21" s="221" t="s">
        <v>40</v>
      </c>
      <c r="I21" s="221"/>
      <c r="J21" s="221"/>
    </row>
    <row r="22" spans="1:10" x14ac:dyDescent="0.2">
      <c r="A22" s="56" t="s">
        <v>63</v>
      </c>
      <c r="B22" s="221" t="s">
        <v>41</v>
      </c>
      <c r="C22" s="221"/>
      <c r="D22" s="49">
        <f>'Lead &amp; Copper Results'!B9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f>
        <v>0</v>
      </c>
      <c r="B5" s="190"/>
      <c r="C5" s="190"/>
      <c r="D5" s="190"/>
      <c r="E5" s="52" t="s">
        <v>71</v>
      </c>
      <c r="F5" s="40">
        <f>'Sites Used'!B7</f>
        <v>0</v>
      </c>
      <c r="G5" s="1"/>
      <c r="H5" s="1"/>
      <c r="I5" s="1"/>
      <c r="J5" s="1"/>
    </row>
    <row r="6" spans="1:10" ht="9" customHeight="1" x14ac:dyDescent="0.2">
      <c r="A6" s="29"/>
      <c r="B6" s="1"/>
      <c r="C6" s="1"/>
      <c r="D6" s="1"/>
      <c r="E6" s="1"/>
      <c r="F6" s="1"/>
      <c r="G6" s="1"/>
      <c r="H6" s="1"/>
      <c r="I6" s="1"/>
      <c r="J6" s="1"/>
    </row>
    <row r="7" spans="1:10" x14ac:dyDescent="0.2">
      <c r="A7" s="191" t="str">
        <f>IF('Sites Used'!E7="","",'Sites Used'!E7)</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Results'!G10</f>
        <v>0</v>
      </c>
      <c r="E21" s="57" t="s">
        <v>38</v>
      </c>
      <c r="F21" s="221" t="s">
        <v>39</v>
      </c>
      <c r="G21" s="221"/>
      <c r="H21" s="221" t="s">
        <v>40</v>
      </c>
      <c r="I21" s="221"/>
      <c r="J21" s="221"/>
    </row>
    <row r="22" spans="1:10" x14ac:dyDescent="0.2">
      <c r="A22" s="56" t="s">
        <v>63</v>
      </c>
      <c r="B22" s="221" t="s">
        <v>41</v>
      </c>
      <c r="C22" s="221"/>
      <c r="D22" s="49">
        <f>'Lead &amp; Copper Results'!B10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Used'!D8</f>
        <v>0</v>
      </c>
      <c r="B5" s="190"/>
      <c r="C5" s="190"/>
      <c r="D5" s="190"/>
      <c r="E5" s="52" t="s">
        <v>71</v>
      </c>
      <c r="F5" s="40">
        <f>'Sites Used'!B8</f>
        <v>0</v>
      </c>
      <c r="G5" s="1"/>
      <c r="H5" s="1"/>
      <c r="I5" s="1"/>
      <c r="J5" s="1"/>
    </row>
    <row r="6" spans="1:10" ht="9" customHeight="1" x14ac:dyDescent="0.2">
      <c r="A6" s="29"/>
      <c r="B6" s="1"/>
      <c r="C6" s="1"/>
      <c r="D6" s="1"/>
      <c r="E6" s="1"/>
      <c r="F6" s="1"/>
      <c r="G6" s="1"/>
      <c r="H6" s="1"/>
      <c r="I6" s="1"/>
      <c r="J6" s="1"/>
    </row>
    <row r="7" spans="1:10" x14ac:dyDescent="0.2">
      <c r="A7" s="191" t="str">
        <f>IF('Sites Used'!E8="","",'Sites Used'!E8)</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Results'!G11</f>
        <v>0</v>
      </c>
      <c r="E21" s="57" t="s">
        <v>38</v>
      </c>
      <c r="F21" s="221" t="s">
        <v>39</v>
      </c>
      <c r="G21" s="221"/>
      <c r="H21" s="221" t="s">
        <v>40</v>
      </c>
      <c r="I21" s="221"/>
      <c r="J21" s="221"/>
    </row>
    <row r="22" spans="1:10" x14ac:dyDescent="0.2">
      <c r="A22" s="56" t="s">
        <v>63</v>
      </c>
      <c r="B22" s="221" t="s">
        <v>41</v>
      </c>
      <c r="C22" s="221"/>
      <c r="D22" s="49">
        <f>'Lead &amp; Copper Results'!B11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Used'!D9</f>
        <v>0</v>
      </c>
      <c r="B5" s="190"/>
      <c r="C5" s="190"/>
      <c r="D5" s="190"/>
      <c r="E5" s="52" t="s">
        <v>71</v>
      </c>
      <c r="F5" s="40">
        <f>'Sites Used'!B9</f>
        <v>0</v>
      </c>
      <c r="G5" s="1"/>
      <c r="H5" s="1"/>
      <c r="I5" s="1"/>
      <c r="J5" s="1"/>
    </row>
    <row r="6" spans="1:10" ht="9" customHeight="1" x14ac:dyDescent="0.2">
      <c r="A6" s="29"/>
      <c r="B6" s="1"/>
      <c r="C6" s="1"/>
      <c r="D6" s="1"/>
      <c r="E6" s="1"/>
      <c r="F6" s="1"/>
      <c r="G6" s="1"/>
      <c r="H6" s="1"/>
      <c r="I6" s="1"/>
      <c r="J6" s="1"/>
    </row>
    <row r="7" spans="1:10" x14ac:dyDescent="0.2">
      <c r="A7" s="191" t="str">
        <f>IF('Sites Used'!E9="","",'Sites Used'!E9)</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Results'!G12</f>
        <v>0</v>
      </c>
      <c r="E21" s="57" t="s">
        <v>38</v>
      </c>
      <c r="F21" s="221" t="s">
        <v>39</v>
      </c>
      <c r="G21" s="221"/>
      <c r="H21" s="221" t="s">
        <v>40</v>
      </c>
      <c r="I21" s="221"/>
      <c r="J21" s="221"/>
    </row>
    <row r="22" spans="1:10" x14ac:dyDescent="0.2">
      <c r="A22" s="56" t="s">
        <v>63</v>
      </c>
      <c r="B22" s="221" t="s">
        <v>41</v>
      </c>
      <c r="C22" s="221"/>
      <c r="D22" s="49">
        <f>'Lead &amp; Copper Results'!B12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Used'!D10</f>
        <v>0</v>
      </c>
      <c r="B5" s="190"/>
      <c r="C5" s="190"/>
      <c r="D5" s="190"/>
      <c r="E5" s="52" t="s">
        <v>71</v>
      </c>
      <c r="F5" s="40">
        <f>'Sites Used'!B10</f>
        <v>0</v>
      </c>
      <c r="G5" s="1"/>
      <c r="H5" s="1"/>
      <c r="I5" s="1"/>
      <c r="J5" s="1"/>
    </row>
    <row r="6" spans="1:10" ht="9" customHeight="1" x14ac:dyDescent="0.2">
      <c r="A6" s="29"/>
      <c r="B6" s="1"/>
      <c r="C6" s="1"/>
      <c r="D6" s="1"/>
      <c r="E6" s="1"/>
      <c r="F6" s="1"/>
      <c r="G6" s="1"/>
      <c r="H6" s="1"/>
      <c r="I6" s="1"/>
      <c r="J6" s="1"/>
    </row>
    <row r="7" spans="1:10" x14ac:dyDescent="0.2">
      <c r="A7" s="191" t="str">
        <f>IF('Sites Used'!E10="","",'Sites Used'!E10)</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Results'!G13</f>
        <v>0</v>
      </c>
      <c r="E21" s="57" t="s">
        <v>38</v>
      </c>
      <c r="F21" s="221" t="s">
        <v>39</v>
      </c>
      <c r="G21" s="221"/>
      <c r="H21" s="221" t="s">
        <v>40</v>
      </c>
      <c r="I21" s="221"/>
      <c r="J21" s="221"/>
    </row>
    <row r="22" spans="1:10" x14ac:dyDescent="0.2">
      <c r="A22" s="56" t="s">
        <v>63</v>
      </c>
      <c r="B22" s="221" t="s">
        <v>41</v>
      </c>
      <c r="C22" s="221"/>
      <c r="D22" s="49">
        <f>'Lead &amp; Copper Results'!B13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Used'!D11</f>
        <v>0</v>
      </c>
      <c r="B5" s="190"/>
      <c r="C5" s="190"/>
      <c r="D5" s="190"/>
      <c r="E5" s="52" t="s">
        <v>71</v>
      </c>
      <c r="F5" s="40">
        <f>'Sites Used'!B11</f>
        <v>0</v>
      </c>
      <c r="G5" s="1"/>
      <c r="H5" s="1"/>
      <c r="I5" s="1"/>
      <c r="J5" s="1"/>
    </row>
    <row r="6" spans="1:10" ht="9" customHeight="1" x14ac:dyDescent="0.2">
      <c r="A6" s="29"/>
      <c r="B6" s="1"/>
      <c r="C6" s="1"/>
      <c r="D6" s="1"/>
      <c r="E6" s="1"/>
      <c r="F6" s="1"/>
      <c r="G6" s="1"/>
      <c r="H6" s="1"/>
      <c r="I6" s="1"/>
      <c r="J6" s="1"/>
    </row>
    <row r="7" spans="1:10" x14ac:dyDescent="0.2">
      <c r="A7" s="191" t="str">
        <f>IF('Sites Used'!E11="","",'Sites Used'!E11)</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Results'!G14</f>
        <v>0</v>
      </c>
      <c r="E21" s="57" t="s">
        <v>38</v>
      </c>
      <c r="F21" s="221" t="s">
        <v>39</v>
      </c>
      <c r="G21" s="221"/>
      <c r="H21" s="221" t="s">
        <v>40</v>
      </c>
      <c r="I21" s="221"/>
      <c r="J21" s="221"/>
    </row>
    <row r="22" spans="1:10" x14ac:dyDescent="0.2">
      <c r="A22" s="56" t="s">
        <v>63</v>
      </c>
      <c r="B22" s="221" t="s">
        <v>41</v>
      </c>
      <c r="C22" s="221"/>
      <c r="D22" s="49">
        <f>'Lead &amp; Copper Results'!B14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Used'!D12</f>
        <v>0</v>
      </c>
      <c r="B5" s="190"/>
      <c r="C5" s="190"/>
      <c r="D5" s="190"/>
      <c r="E5" s="52" t="s">
        <v>71</v>
      </c>
      <c r="F5" s="40">
        <f>'Sites Used'!B12</f>
        <v>0</v>
      </c>
      <c r="G5" s="1"/>
      <c r="H5" s="1"/>
      <c r="I5" s="1"/>
      <c r="J5" s="1"/>
    </row>
    <row r="6" spans="1:10" ht="9" customHeight="1" x14ac:dyDescent="0.2">
      <c r="A6" s="29"/>
      <c r="B6" s="1"/>
      <c r="C6" s="1"/>
      <c r="D6" s="1"/>
      <c r="E6" s="1"/>
      <c r="F6" s="1"/>
      <c r="G6" s="1"/>
      <c r="H6" s="1"/>
      <c r="I6" s="1"/>
      <c r="J6" s="1"/>
    </row>
    <row r="7" spans="1:10" x14ac:dyDescent="0.2">
      <c r="A7" s="191" t="str">
        <f>IF('Sites Used'!E12="","",'Sites Used'!E12)</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Results'!G15</f>
        <v>0</v>
      </c>
      <c r="E21" s="57" t="s">
        <v>38</v>
      </c>
      <c r="F21" s="221" t="s">
        <v>39</v>
      </c>
      <c r="G21" s="221"/>
      <c r="H21" s="221" t="s">
        <v>40</v>
      </c>
      <c r="I21" s="221"/>
      <c r="J21" s="221"/>
    </row>
    <row r="22" spans="1:10" x14ac:dyDescent="0.2">
      <c r="A22" s="56" t="s">
        <v>63</v>
      </c>
      <c r="B22" s="221" t="s">
        <v>41</v>
      </c>
      <c r="C22" s="221"/>
      <c r="D22" s="49">
        <f>'Lead &amp; Copper Results'!B15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Used'!D13</f>
        <v>0</v>
      </c>
      <c r="B5" s="190"/>
      <c r="C5" s="190"/>
      <c r="D5" s="190"/>
      <c r="E5" s="52" t="s">
        <v>71</v>
      </c>
      <c r="F5" s="40">
        <f>'Sites Used'!B13</f>
        <v>0</v>
      </c>
      <c r="G5" s="1"/>
      <c r="H5" s="1"/>
      <c r="I5" s="1"/>
      <c r="J5" s="1"/>
    </row>
    <row r="6" spans="1:10" ht="9" customHeight="1" x14ac:dyDescent="0.2">
      <c r="A6" s="29"/>
      <c r="B6" s="1"/>
      <c r="C6" s="1"/>
      <c r="D6" s="1"/>
      <c r="E6" s="1"/>
      <c r="F6" s="1"/>
      <c r="G6" s="1"/>
      <c r="H6" s="1"/>
      <c r="I6" s="1"/>
      <c r="J6" s="1"/>
    </row>
    <row r="7" spans="1:10" x14ac:dyDescent="0.2">
      <c r="A7" s="191" t="str">
        <f>IF('Sites Used'!E13="","",'Sites Used'!E13)</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Results'!G16</f>
        <v>0</v>
      </c>
      <c r="E21" s="57" t="s">
        <v>38</v>
      </c>
      <c r="F21" s="221" t="s">
        <v>39</v>
      </c>
      <c r="G21" s="221"/>
      <c r="H21" s="221" t="s">
        <v>40</v>
      </c>
      <c r="I21" s="221"/>
      <c r="J21" s="221"/>
    </row>
    <row r="22" spans="1:10" x14ac:dyDescent="0.2">
      <c r="A22" s="56" t="s">
        <v>63</v>
      </c>
      <c r="B22" s="221" t="s">
        <v>41</v>
      </c>
      <c r="C22" s="221"/>
      <c r="D22" s="49">
        <f>'Lead &amp; Copper Results'!B16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Used'!D14</f>
        <v>0</v>
      </c>
      <c r="B5" s="190"/>
      <c r="C5" s="190"/>
      <c r="D5" s="190"/>
      <c r="E5" s="52" t="s">
        <v>71</v>
      </c>
      <c r="F5" s="40">
        <f>'Sites Used'!B14</f>
        <v>0</v>
      </c>
      <c r="G5" s="1"/>
      <c r="H5" s="1"/>
      <c r="I5" s="1"/>
      <c r="J5" s="1"/>
    </row>
    <row r="6" spans="1:10" ht="9" customHeight="1" x14ac:dyDescent="0.2">
      <c r="A6" s="29"/>
      <c r="B6" s="1"/>
      <c r="C6" s="1"/>
      <c r="D6" s="1"/>
      <c r="E6" s="1"/>
      <c r="F6" s="1"/>
      <c r="G6" s="1"/>
      <c r="H6" s="1"/>
      <c r="I6" s="1"/>
      <c r="J6" s="1"/>
    </row>
    <row r="7" spans="1:10" x14ac:dyDescent="0.2">
      <c r="A7" s="191" t="str">
        <f>IF('Sites Used'!E14="","",'Sites Used'!E14)</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Results'!G17</f>
        <v>0</v>
      </c>
      <c r="E21" s="57" t="s">
        <v>38</v>
      </c>
      <c r="F21" s="221" t="s">
        <v>39</v>
      </c>
      <c r="G21" s="221"/>
      <c r="H21" s="221" t="s">
        <v>40</v>
      </c>
      <c r="I21" s="221"/>
      <c r="J21" s="221"/>
    </row>
    <row r="22" spans="1:10" x14ac:dyDescent="0.2">
      <c r="A22" s="56" t="s">
        <v>63</v>
      </c>
      <c r="B22" s="221" t="s">
        <v>41</v>
      </c>
      <c r="C22" s="221"/>
      <c r="D22" s="49">
        <f>'Lead &amp; Copper Results'!B17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J41"/>
  <sheetViews>
    <sheetView showGridLines="0" workbookViewId="0">
      <selection sqref="A1:J1"/>
    </sheetView>
  </sheetViews>
  <sheetFormatPr defaultRowHeight="12.75" x14ac:dyDescent="0.2"/>
  <sheetData>
    <row r="1" spans="1:10" x14ac:dyDescent="0.2">
      <c r="A1" s="147" t="s">
        <v>74</v>
      </c>
      <c r="B1" s="148"/>
      <c r="C1" s="148"/>
      <c r="D1" s="148"/>
      <c r="E1" s="148"/>
      <c r="F1" s="148"/>
      <c r="G1" s="148"/>
      <c r="H1" s="148"/>
      <c r="I1" s="148"/>
      <c r="J1" s="148"/>
    </row>
    <row r="2" spans="1:10" x14ac:dyDescent="0.2">
      <c r="A2" s="147" t="s">
        <v>75</v>
      </c>
      <c r="B2" s="148"/>
      <c r="C2" s="148"/>
      <c r="D2" s="148"/>
      <c r="E2" s="148"/>
      <c r="F2" s="148"/>
      <c r="G2" s="148"/>
      <c r="H2" s="148"/>
      <c r="I2" s="148"/>
      <c r="J2" s="148"/>
    </row>
    <row r="3" spans="1:10" x14ac:dyDescent="0.2">
      <c r="A3" s="58"/>
      <c r="B3" s="58"/>
      <c r="C3" s="58"/>
      <c r="D3" s="58"/>
      <c r="E3" s="58"/>
      <c r="F3" s="58"/>
      <c r="G3" s="58"/>
      <c r="H3" s="58"/>
      <c r="I3" s="58"/>
      <c r="J3" s="58"/>
    </row>
    <row r="4" spans="1:10" ht="37.5" customHeight="1" x14ac:dyDescent="0.2">
      <c r="A4" s="149" t="s">
        <v>76</v>
      </c>
      <c r="B4" s="150"/>
      <c r="C4" s="150"/>
      <c r="D4" s="150"/>
      <c r="E4" s="150"/>
      <c r="F4" s="150"/>
      <c r="G4" s="150"/>
      <c r="H4" s="150"/>
      <c r="I4" s="150"/>
      <c r="J4" s="150"/>
    </row>
    <row r="5" spans="1:10" x14ac:dyDescent="0.2">
      <c r="A5" s="58"/>
      <c r="B5" s="58"/>
      <c r="C5" s="58"/>
      <c r="D5" s="58"/>
      <c r="E5" s="58"/>
      <c r="F5" s="58"/>
      <c r="G5" s="58"/>
      <c r="H5" s="58"/>
      <c r="I5" s="58"/>
      <c r="J5" s="58"/>
    </row>
    <row r="6" spans="1:10" x14ac:dyDescent="0.2">
      <c r="A6" s="151" t="s">
        <v>77</v>
      </c>
      <c r="B6" s="150"/>
      <c r="C6" s="150"/>
      <c r="D6" s="150"/>
      <c r="E6" s="150"/>
      <c r="F6" s="150"/>
      <c r="G6" s="150"/>
      <c r="H6" s="150"/>
      <c r="I6" s="150"/>
      <c r="J6" s="150"/>
    </row>
    <row r="7" spans="1:10" x14ac:dyDescent="0.2">
      <c r="A7" s="58"/>
      <c r="B7" s="58"/>
      <c r="C7" s="58"/>
      <c r="D7" s="58"/>
      <c r="E7" s="58"/>
      <c r="F7" s="58"/>
      <c r="G7" s="58"/>
      <c r="H7" s="58"/>
      <c r="I7" s="58"/>
      <c r="J7" s="58"/>
    </row>
    <row r="8" spans="1:10" ht="39" customHeight="1" x14ac:dyDescent="0.2">
      <c r="A8" s="149" t="s">
        <v>91</v>
      </c>
      <c r="B8" s="150"/>
      <c r="C8" s="150"/>
      <c r="D8" s="150"/>
      <c r="E8" s="150"/>
      <c r="F8" s="150"/>
      <c r="G8" s="150"/>
      <c r="H8" s="150"/>
      <c r="I8" s="150"/>
      <c r="J8" s="150"/>
    </row>
    <row r="9" spans="1:10" ht="6" customHeight="1" x14ac:dyDescent="0.2">
      <c r="A9" s="58"/>
      <c r="B9" s="58"/>
      <c r="C9" s="58"/>
      <c r="D9" s="58"/>
      <c r="E9" s="58"/>
      <c r="F9" s="58"/>
      <c r="G9" s="58"/>
      <c r="H9" s="58"/>
      <c r="I9" s="58"/>
      <c r="J9" s="58"/>
    </row>
    <row r="10" spans="1:10" ht="26.45" customHeight="1" x14ac:dyDescent="0.2">
      <c r="A10" s="149" t="s">
        <v>92</v>
      </c>
      <c r="B10" s="150"/>
      <c r="C10" s="150"/>
      <c r="D10" s="150"/>
      <c r="E10" s="150"/>
      <c r="F10" s="150"/>
      <c r="G10" s="150"/>
      <c r="H10" s="150"/>
      <c r="I10" s="150"/>
      <c r="J10" s="150"/>
    </row>
    <row r="11" spans="1:10" ht="6" customHeight="1" x14ac:dyDescent="0.2">
      <c r="A11" s="58"/>
      <c r="B11" s="58"/>
      <c r="C11" s="58"/>
      <c r="D11" s="58"/>
      <c r="E11" s="58"/>
      <c r="F11" s="58"/>
      <c r="G11" s="58"/>
      <c r="H11" s="58"/>
      <c r="I11" s="58"/>
      <c r="J11" s="58"/>
    </row>
    <row r="12" spans="1:10" ht="46.9" customHeight="1" x14ac:dyDescent="0.2">
      <c r="A12" s="149" t="s">
        <v>96</v>
      </c>
      <c r="B12" s="150"/>
      <c r="C12" s="150"/>
      <c r="D12" s="150"/>
      <c r="E12" s="150"/>
      <c r="F12" s="150"/>
      <c r="G12" s="150"/>
      <c r="H12" s="150"/>
      <c r="I12" s="150"/>
      <c r="J12" s="150"/>
    </row>
    <row r="13" spans="1:10" x14ac:dyDescent="0.2">
      <c r="A13" s="146" t="s">
        <v>78</v>
      </c>
      <c r="B13" s="150"/>
      <c r="C13" s="150"/>
      <c r="D13" s="150"/>
      <c r="E13" s="150"/>
      <c r="F13" s="150"/>
      <c r="G13" s="150"/>
      <c r="H13" s="150"/>
      <c r="I13" s="150"/>
      <c r="J13" s="150"/>
    </row>
    <row r="14" spans="1:10" ht="6" customHeight="1" x14ac:dyDescent="0.2">
      <c r="A14" s="58"/>
      <c r="B14" s="58"/>
      <c r="C14" s="58"/>
      <c r="D14" s="58"/>
      <c r="E14" s="58"/>
      <c r="F14" s="58"/>
      <c r="G14" s="58"/>
      <c r="H14" s="58"/>
      <c r="I14" s="58"/>
      <c r="J14" s="58"/>
    </row>
    <row r="15" spans="1:10" x14ac:dyDescent="0.2">
      <c r="A15" s="149" t="s">
        <v>93</v>
      </c>
      <c r="B15" s="150"/>
      <c r="C15" s="150"/>
      <c r="D15" s="150"/>
      <c r="E15" s="150"/>
      <c r="F15" s="150"/>
      <c r="G15" s="150"/>
      <c r="H15" s="150"/>
      <c r="I15" s="150"/>
      <c r="J15" s="150"/>
    </row>
    <row r="16" spans="1:10" x14ac:dyDescent="0.2">
      <c r="A16" s="58"/>
      <c r="B16" s="58"/>
      <c r="C16" s="58"/>
      <c r="D16" s="58"/>
      <c r="E16" s="58"/>
      <c r="F16" s="58"/>
      <c r="G16" s="58"/>
      <c r="H16" s="58"/>
      <c r="I16" s="58"/>
      <c r="J16" s="58"/>
    </row>
    <row r="17" spans="1:10" ht="38.25" customHeight="1" x14ac:dyDescent="0.2">
      <c r="A17" s="149" t="s">
        <v>79</v>
      </c>
      <c r="B17" s="150"/>
      <c r="C17" s="150"/>
      <c r="D17" s="150"/>
      <c r="E17" s="150"/>
      <c r="F17" s="150"/>
      <c r="G17" s="150"/>
      <c r="H17" s="150"/>
      <c r="I17" s="150"/>
      <c r="J17" s="150"/>
    </row>
    <row r="18" spans="1:10" ht="6" customHeight="1" x14ac:dyDescent="0.2">
      <c r="A18" s="58"/>
      <c r="B18" s="58"/>
      <c r="C18" s="58"/>
      <c r="D18" s="58"/>
      <c r="E18" s="58"/>
      <c r="F18" s="58"/>
      <c r="G18" s="58"/>
      <c r="H18" s="58"/>
      <c r="I18" s="58"/>
      <c r="J18" s="58"/>
    </row>
    <row r="19" spans="1:10" ht="40.15" customHeight="1" x14ac:dyDescent="0.2">
      <c r="A19" s="149" t="s">
        <v>97</v>
      </c>
      <c r="B19" s="150"/>
      <c r="C19" s="150"/>
      <c r="D19" s="150"/>
      <c r="E19" s="150"/>
      <c r="F19" s="150"/>
      <c r="G19" s="150"/>
      <c r="H19" s="150"/>
      <c r="I19" s="150"/>
      <c r="J19" s="150"/>
    </row>
    <row r="20" spans="1:10" ht="37.5" customHeight="1" x14ac:dyDescent="0.2">
      <c r="A20" s="146" t="s">
        <v>99</v>
      </c>
      <c r="B20" s="146"/>
      <c r="C20" s="146"/>
      <c r="D20" s="146"/>
      <c r="E20" s="146"/>
      <c r="F20" s="146"/>
      <c r="G20" s="146"/>
      <c r="H20" s="146"/>
      <c r="I20" s="146"/>
      <c r="J20" s="146"/>
    </row>
    <row r="21" spans="1:10" ht="13.15" customHeight="1" x14ac:dyDescent="0.2">
      <c r="A21" s="104"/>
      <c r="B21" s="104"/>
      <c r="C21" s="104"/>
      <c r="D21" s="104"/>
      <c r="E21" s="104"/>
      <c r="F21" s="104"/>
      <c r="G21" s="104"/>
      <c r="H21" s="104"/>
      <c r="I21" s="104"/>
      <c r="J21" s="104"/>
    </row>
    <row r="22" spans="1:10" ht="13.15" customHeight="1" x14ac:dyDescent="0.2">
      <c r="A22" s="156" t="s">
        <v>15</v>
      </c>
      <c r="B22" s="135"/>
      <c r="C22" s="157" t="str">
        <f>IF(Cover!C8="","",Cover!C8)</f>
        <v/>
      </c>
      <c r="D22" s="158"/>
      <c r="E22" s="158"/>
      <c r="F22" s="158"/>
      <c r="G22" s="158"/>
      <c r="H22" s="104" t="s">
        <v>61</v>
      </c>
      <c r="I22" s="157" t="str">
        <f>IF(Cover!C10="","",Cover!C10)</f>
        <v/>
      </c>
      <c r="J22" s="158"/>
    </row>
    <row r="23" spans="1:10" x14ac:dyDescent="0.2">
      <c r="A23" s="58"/>
      <c r="B23" s="58"/>
      <c r="C23" s="58"/>
      <c r="D23" s="58"/>
      <c r="E23" s="58"/>
      <c r="F23" s="58"/>
      <c r="G23" s="58"/>
      <c r="H23" s="58"/>
      <c r="I23" s="58"/>
      <c r="J23" s="58"/>
    </row>
    <row r="24" spans="1:10" ht="13.5" thickBot="1" x14ac:dyDescent="0.25">
      <c r="A24" s="146" t="s">
        <v>88</v>
      </c>
      <c r="B24" s="150"/>
      <c r="C24" s="150"/>
      <c r="D24" s="150"/>
      <c r="E24" s="150"/>
      <c r="F24" s="150"/>
      <c r="G24" s="150"/>
      <c r="H24" s="150"/>
      <c r="I24" s="150"/>
      <c r="J24" s="150"/>
    </row>
    <row r="25" spans="1:10" x14ac:dyDescent="0.2">
      <c r="A25" s="79"/>
      <c r="B25" s="80"/>
      <c r="C25" s="80"/>
      <c r="D25" s="80"/>
      <c r="E25" s="80"/>
      <c r="F25" s="80"/>
      <c r="G25" s="80"/>
      <c r="H25" s="80"/>
      <c r="I25" s="80"/>
      <c r="J25" s="81"/>
    </row>
    <row r="26" spans="1:10" x14ac:dyDescent="0.2">
      <c r="A26" s="152" t="s">
        <v>80</v>
      </c>
      <c r="B26" s="153"/>
      <c r="C26" s="153"/>
      <c r="D26" s="82" t="s">
        <v>89</v>
      </c>
      <c r="E26" s="83"/>
      <c r="F26" s="58" t="s">
        <v>90</v>
      </c>
      <c r="G26" s="82" t="s">
        <v>81</v>
      </c>
      <c r="H26" s="83"/>
      <c r="I26" s="83"/>
      <c r="J26" s="84"/>
    </row>
    <row r="27" spans="1:10" x14ac:dyDescent="0.2">
      <c r="A27" s="85"/>
      <c r="B27" s="58"/>
      <c r="C27" s="58"/>
      <c r="D27" s="58"/>
      <c r="E27" s="58"/>
      <c r="F27" s="58"/>
      <c r="G27" s="58"/>
      <c r="H27" s="58"/>
      <c r="I27" s="58"/>
      <c r="J27" s="84"/>
    </row>
    <row r="28" spans="1:10" x14ac:dyDescent="0.2">
      <c r="A28" s="152" t="s">
        <v>95</v>
      </c>
      <c r="B28" s="153"/>
      <c r="C28" s="153"/>
      <c r="D28" s="82" t="s">
        <v>89</v>
      </c>
      <c r="E28" s="83"/>
      <c r="F28" s="58" t="s">
        <v>90</v>
      </c>
      <c r="G28" s="82" t="s">
        <v>81</v>
      </c>
      <c r="H28" s="83"/>
      <c r="I28" s="83"/>
      <c r="J28" s="84"/>
    </row>
    <row r="29" spans="1:10" x14ac:dyDescent="0.2">
      <c r="A29" s="86"/>
      <c r="B29" s="58"/>
      <c r="C29" s="58"/>
      <c r="D29" s="82"/>
      <c r="E29" s="58"/>
      <c r="F29" s="58"/>
      <c r="G29" s="82"/>
      <c r="H29" s="58"/>
      <c r="I29" s="58"/>
      <c r="J29" s="84"/>
    </row>
    <row r="30" spans="1:10" x14ac:dyDescent="0.2">
      <c r="A30" s="152" t="s">
        <v>100</v>
      </c>
      <c r="B30" s="135"/>
      <c r="C30" s="135"/>
      <c r="D30" s="135"/>
      <c r="E30" s="83"/>
      <c r="F30" s="83"/>
      <c r="G30" s="105"/>
      <c r="H30" s="83"/>
      <c r="I30" s="83"/>
      <c r="J30" s="84"/>
    </row>
    <row r="31" spans="1:10" x14ac:dyDescent="0.2">
      <c r="A31" s="85"/>
      <c r="B31" s="58"/>
      <c r="C31" s="58"/>
      <c r="D31" s="58"/>
      <c r="E31" s="58"/>
      <c r="F31" s="58"/>
      <c r="G31" s="58"/>
      <c r="H31" s="58"/>
      <c r="I31" s="58"/>
      <c r="J31" s="84"/>
    </row>
    <row r="32" spans="1:10" x14ac:dyDescent="0.2">
      <c r="A32" s="152" t="s">
        <v>82</v>
      </c>
      <c r="B32" s="153"/>
      <c r="C32" s="153"/>
      <c r="D32" s="153"/>
      <c r="E32" s="153"/>
      <c r="F32" s="83"/>
      <c r="G32" s="83"/>
      <c r="H32" s="58"/>
      <c r="I32" s="58"/>
      <c r="J32" s="84"/>
    </row>
    <row r="33" spans="1:10" x14ac:dyDescent="0.2">
      <c r="A33" s="85"/>
      <c r="B33" s="58"/>
      <c r="C33" s="58"/>
      <c r="D33" s="58"/>
      <c r="E33" s="58"/>
      <c r="F33" s="58"/>
      <c r="G33" s="58"/>
      <c r="H33" s="58"/>
      <c r="I33" s="58"/>
      <c r="J33" s="84"/>
    </row>
    <row r="34" spans="1:10" x14ac:dyDescent="0.2">
      <c r="A34" s="152" t="s">
        <v>94</v>
      </c>
      <c r="B34" s="135"/>
      <c r="C34" s="83"/>
      <c r="D34" s="83"/>
      <c r="E34" s="83"/>
      <c r="F34" s="83"/>
      <c r="G34" s="105"/>
      <c r="H34" s="83"/>
      <c r="I34" s="83"/>
      <c r="J34" s="84"/>
    </row>
    <row r="35" spans="1:10" x14ac:dyDescent="0.2">
      <c r="A35" s="85"/>
      <c r="B35" s="58"/>
      <c r="C35" s="58"/>
      <c r="D35" s="58"/>
      <c r="E35" s="58"/>
      <c r="F35" s="58"/>
      <c r="G35" s="58"/>
      <c r="H35" s="58"/>
      <c r="I35" s="58"/>
      <c r="J35" s="84"/>
    </row>
    <row r="36" spans="1:10" x14ac:dyDescent="0.2">
      <c r="A36" s="85"/>
      <c r="B36" s="58"/>
      <c r="C36" s="58"/>
      <c r="D36" s="58"/>
      <c r="E36" s="58"/>
      <c r="F36" s="58"/>
      <c r="G36" s="58"/>
      <c r="H36" s="58"/>
      <c r="I36" s="58"/>
      <c r="J36" s="84"/>
    </row>
    <row r="37" spans="1:10" x14ac:dyDescent="0.2">
      <c r="A37" s="154" t="s">
        <v>83</v>
      </c>
      <c r="B37" s="150"/>
      <c r="C37" s="150"/>
      <c r="D37" s="150"/>
      <c r="E37" s="150"/>
      <c r="F37" s="150"/>
      <c r="G37" s="150"/>
      <c r="H37" s="150"/>
      <c r="I37" s="150"/>
      <c r="J37" s="155"/>
    </row>
    <row r="38" spans="1:10" x14ac:dyDescent="0.2">
      <c r="A38" s="85"/>
      <c r="B38" s="58"/>
      <c r="C38" s="58"/>
      <c r="D38" s="58"/>
      <c r="E38" s="58"/>
      <c r="F38" s="58"/>
      <c r="G38" s="58"/>
      <c r="H38" s="58"/>
      <c r="I38" s="58"/>
      <c r="J38" s="84"/>
    </row>
    <row r="39" spans="1:10" x14ac:dyDescent="0.2">
      <c r="A39" s="86" t="s">
        <v>84</v>
      </c>
      <c r="B39" s="83"/>
      <c r="C39" s="83"/>
      <c r="D39" s="83"/>
      <c r="E39" s="83"/>
      <c r="F39" s="83"/>
      <c r="G39" s="82" t="s">
        <v>81</v>
      </c>
      <c r="H39" s="87"/>
      <c r="I39" s="83"/>
      <c r="J39" s="84"/>
    </row>
    <row r="40" spans="1:10" ht="13.5" thickBot="1" x14ac:dyDescent="0.25">
      <c r="A40" s="88"/>
      <c r="B40" s="89"/>
      <c r="C40" s="89"/>
      <c r="D40" s="89"/>
      <c r="E40" s="89"/>
      <c r="F40" s="89"/>
      <c r="G40" s="89"/>
      <c r="H40" s="89"/>
      <c r="I40" s="89"/>
      <c r="J40" s="90"/>
    </row>
    <row r="41" spans="1:10" x14ac:dyDescent="0.2">
      <c r="A41" s="58"/>
      <c r="B41" s="58"/>
      <c r="C41" s="58"/>
      <c r="D41" s="58"/>
      <c r="E41" s="58"/>
      <c r="F41" s="58"/>
      <c r="G41" s="58"/>
      <c r="H41" s="58"/>
      <c r="I41" s="58"/>
      <c r="J41" s="58"/>
    </row>
  </sheetData>
  <sheetProtection sheet="1" objects="1" scenarios="1"/>
  <mergeCells count="22">
    <mergeCell ref="A22:B22"/>
    <mergeCell ref="C22:G22"/>
    <mergeCell ref="I22:J22"/>
    <mergeCell ref="A24:J24"/>
    <mergeCell ref="A26:C26"/>
    <mergeCell ref="A28:C28"/>
    <mergeCell ref="A32:E32"/>
    <mergeCell ref="A37:J37"/>
    <mergeCell ref="A34:B34"/>
    <mergeCell ref="A30:D30"/>
    <mergeCell ref="A20:J20"/>
    <mergeCell ref="A1:J1"/>
    <mergeCell ref="A2:J2"/>
    <mergeCell ref="A4:J4"/>
    <mergeCell ref="A6:J6"/>
    <mergeCell ref="A8:J8"/>
    <mergeCell ref="A10:J10"/>
    <mergeCell ref="A12:J12"/>
    <mergeCell ref="A13:J13"/>
    <mergeCell ref="A15:J15"/>
    <mergeCell ref="A17:J17"/>
    <mergeCell ref="A19:J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Used'!D15</f>
        <v>0</v>
      </c>
      <c r="B5" s="190"/>
      <c r="C5" s="190"/>
      <c r="D5" s="190"/>
      <c r="E5" s="52" t="s">
        <v>71</v>
      </c>
      <c r="F5" s="40">
        <f>'Sites Used'!B15</f>
        <v>0</v>
      </c>
      <c r="G5" s="1"/>
      <c r="H5" s="1"/>
      <c r="I5" s="1"/>
      <c r="J5" s="1"/>
    </row>
    <row r="6" spans="1:10" ht="9" customHeight="1" x14ac:dyDescent="0.2">
      <c r="A6" s="29"/>
      <c r="B6" s="1"/>
      <c r="C6" s="1"/>
      <c r="D6" s="1"/>
      <c r="E6" s="1"/>
      <c r="F6" s="1"/>
      <c r="G6" s="1"/>
      <c r="H6" s="1"/>
      <c r="I6" s="1"/>
      <c r="J6" s="1"/>
    </row>
    <row r="7" spans="1:10" x14ac:dyDescent="0.2">
      <c r="A7" s="191" t="str">
        <f>IF('Sites Used'!E15="","",'Sites Used'!E15)</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Results'!G18</f>
        <v>0</v>
      </c>
      <c r="E21" s="57" t="s">
        <v>38</v>
      </c>
      <c r="F21" s="221" t="s">
        <v>39</v>
      </c>
      <c r="G21" s="221"/>
      <c r="H21" s="221" t="s">
        <v>40</v>
      </c>
      <c r="I21" s="221"/>
      <c r="J21" s="221"/>
    </row>
    <row r="22" spans="1:10" x14ac:dyDescent="0.2">
      <c r="A22" s="56" t="s">
        <v>63</v>
      </c>
      <c r="B22" s="221" t="s">
        <v>41</v>
      </c>
      <c r="C22" s="221"/>
      <c r="D22" s="49">
        <f>'Lead &amp; Copper Results'!B18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Used'!D16</f>
        <v>0</v>
      </c>
      <c r="B5" s="190"/>
      <c r="C5" s="190"/>
      <c r="D5" s="190"/>
      <c r="E5" s="52" t="s">
        <v>71</v>
      </c>
      <c r="F5" s="40">
        <f>'Sites Used'!B16</f>
        <v>0</v>
      </c>
      <c r="G5" s="1"/>
      <c r="H5" s="1"/>
      <c r="I5" s="1"/>
      <c r="J5" s="1"/>
    </row>
    <row r="6" spans="1:10" ht="9" customHeight="1" x14ac:dyDescent="0.2">
      <c r="A6" s="29"/>
      <c r="B6" s="1"/>
      <c r="C6" s="1"/>
      <c r="D6" s="1"/>
      <c r="E6" s="1"/>
      <c r="F6" s="40"/>
      <c r="G6" s="1"/>
      <c r="H6" s="1"/>
      <c r="I6" s="1"/>
      <c r="J6" s="1"/>
    </row>
    <row r="7" spans="1:10" x14ac:dyDescent="0.2">
      <c r="A7" s="191" t="str">
        <f>IF('Sites Used'!E16="","",'Sites Used'!E16)</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Results'!G19</f>
        <v>0</v>
      </c>
      <c r="E21" s="57" t="s">
        <v>38</v>
      </c>
      <c r="F21" s="221" t="s">
        <v>39</v>
      </c>
      <c r="G21" s="221"/>
      <c r="H21" s="221" t="s">
        <v>40</v>
      </c>
      <c r="I21" s="221"/>
      <c r="J21" s="221"/>
    </row>
    <row r="22" spans="1:10" x14ac:dyDescent="0.2">
      <c r="A22" s="56" t="s">
        <v>63</v>
      </c>
      <c r="B22" s="221" t="s">
        <v>41</v>
      </c>
      <c r="C22" s="221"/>
      <c r="D22" s="49">
        <f>'Lead &amp; Copper Results'!B19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Used'!D17</f>
        <v>0</v>
      </c>
      <c r="B5" s="190"/>
      <c r="C5" s="190"/>
      <c r="D5" s="190"/>
      <c r="E5" s="52" t="s">
        <v>71</v>
      </c>
      <c r="F5" s="61">
        <f>'Sites Used'!B17</f>
        <v>0</v>
      </c>
      <c r="G5" s="1"/>
      <c r="H5" s="1"/>
      <c r="I5" s="1"/>
      <c r="J5" s="1"/>
    </row>
    <row r="6" spans="1:10" ht="9" customHeight="1" x14ac:dyDescent="0.2">
      <c r="A6" s="29"/>
      <c r="B6" s="1"/>
      <c r="C6" s="1"/>
      <c r="D6" s="1"/>
      <c r="E6" s="1"/>
      <c r="F6" s="1"/>
      <c r="G6" s="1"/>
      <c r="H6" s="1"/>
      <c r="I6" s="1"/>
      <c r="J6" s="1"/>
    </row>
    <row r="7" spans="1:10" x14ac:dyDescent="0.2">
      <c r="A7" s="191" t="str">
        <f>IF('Sites Used'!E17="","",'Sites Used'!E17)</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Results'!G20</f>
        <v>0</v>
      </c>
      <c r="E21" s="57" t="s">
        <v>38</v>
      </c>
      <c r="F21" s="221" t="s">
        <v>39</v>
      </c>
      <c r="G21" s="221"/>
      <c r="H21" s="221" t="s">
        <v>40</v>
      </c>
      <c r="I21" s="221"/>
      <c r="J21" s="221"/>
    </row>
    <row r="22" spans="1:10" x14ac:dyDescent="0.2">
      <c r="A22" s="56" t="s">
        <v>63</v>
      </c>
      <c r="B22" s="221" t="s">
        <v>41</v>
      </c>
      <c r="C22" s="221"/>
      <c r="D22" s="49">
        <f>'Lead &amp; Copper Results'!B20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Used'!D18</f>
        <v>0</v>
      </c>
      <c r="B5" s="190"/>
      <c r="C5" s="190"/>
      <c r="D5" s="190"/>
      <c r="E5" s="52" t="s">
        <v>71</v>
      </c>
      <c r="F5" s="40">
        <f>'Sites Used'!B18</f>
        <v>0</v>
      </c>
      <c r="G5" s="1"/>
      <c r="H5" s="1"/>
      <c r="I5" s="1"/>
      <c r="J5" s="1"/>
    </row>
    <row r="6" spans="1:10" ht="9" customHeight="1" x14ac:dyDescent="0.2">
      <c r="A6" s="29"/>
      <c r="B6" s="1"/>
      <c r="C6" s="1"/>
      <c r="D6" s="1"/>
      <c r="E6" s="1"/>
      <c r="F6" s="1"/>
      <c r="G6" s="1"/>
      <c r="H6" s="1"/>
      <c r="I6" s="1"/>
      <c r="J6" s="1"/>
    </row>
    <row r="7" spans="1:10" x14ac:dyDescent="0.2">
      <c r="A7" s="191" t="str">
        <f>IF('Sites Used'!E18="","",'Sites Used'!E18)</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Results'!G21</f>
        <v>0</v>
      </c>
      <c r="E21" s="57" t="s">
        <v>38</v>
      </c>
      <c r="F21" s="221" t="s">
        <v>39</v>
      </c>
      <c r="G21" s="221"/>
      <c r="H21" s="221" t="s">
        <v>40</v>
      </c>
      <c r="I21" s="221"/>
      <c r="J21" s="221"/>
    </row>
    <row r="22" spans="1:10" x14ac:dyDescent="0.2">
      <c r="A22" s="56" t="s">
        <v>63</v>
      </c>
      <c r="B22" s="221" t="s">
        <v>41</v>
      </c>
      <c r="C22" s="221"/>
      <c r="D22" s="49">
        <f>'Lead &amp; Copper Results'!B21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Used'!C19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Used'!D19</f>
        <v>0</v>
      </c>
      <c r="B5" s="190"/>
      <c r="C5" s="190"/>
      <c r="D5" s="190"/>
      <c r="E5" s="52" t="s">
        <v>71</v>
      </c>
      <c r="F5" s="40">
        <f>'Sites Used'!B19</f>
        <v>0</v>
      </c>
      <c r="G5" s="1"/>
      <c r="H5" s="1"/>
      <c r="I5" s="1"/>
      <c r="J5" s="1"/>
    </row>
    <row r="6" spans="1:10" ht="9" customHeight="1" x14ac:dyDescent="0.2">
      <c r="A6" s="29"/>
      <c r="B6" s="1"/>
      <c r="C6" s="1"/>
      <c r="D6" s="1"/>
      <c r="E6" s="1"/>
      <c r="F6" s="1"/>
      <c r="G6" s="1"/>
      <c r="H6" s="1"/>
      <c r="I6" s="1"/>
      <c r="J6" s="1"/>
    </row>
    <row r="7" spans="1:10" x14ac:dyDescent="0.2">
      <c r="A7" s="191" t="str">
        <f>IF('Sites Used'!E19="","",'Sites Used'!E19)</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Used'!F19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Results'!G22</f>
        <v>0</v>
      </c>
      <c r="E21" s="57" t="s">
        <v>38</v>
      </c>
      <c r="F21" s="221" t="s">
        <v>39</v>
      </c>
      <c r="G21" s="221"/>
      <c r="H21" s="221" t="s">
        <v>40</v>
      </c>
      <c r="I21" s="221"/>
      <c r="J21" s="221"/>
    </row>
    <row r="22" spans="1:10" x14ac:dyDescent="0.2">
      <c r="A22" s="56" t="s">
        <v>63</v>
      </c>
      <c r="B22" s="221" t="s">
        <v>41</v>
      </c>
      <c r="C22" s="221"/>
      <c r="D22" s="49">
        <f>'Lead &amp; Copper Results'!B22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Used'!D20</f>
        <v>0</v>
      </c>
      <c r="B5" s="190"/>
      <c r="C5" s="190"/>
      <c r="D5" s="190"/>
      <c r="E5" s="52" t="s">
        <v>71</v>
      </c>
      <c r="F5" s="40">
        <f>'Sites Used'!B20</f>
        <v>0</v>
      </c>
      <c r="G5" s="1"/>
      <c r="H5" s="1"/>
      <c r="I5" s="1"/>
      <c r="J5" s="1"/>
    </row>
    <row r="6" spans="1:10" ht="9" customHeight="1" x14ac:dyDescent="0.2">
      <c r="A6" s="29"/>
      <c r="B6" s="1"/>
      <c r="C6" s="1"/>
      <c r="D6" s="1"/>
      <c r="E6" s="1"/>
      <c r="F6" s="1"/>
      <c r="G6" s="1"/>
      <c r="H6" s="1"/>
      <c r="I6" s="1"/>
      <c r="J6" s="1"/>
    </row>
    <row r="7" spans="1:10" x14ac:dyDescent="0.2">
      <c r="A7" s="191" t="str">
        <f>IF('Sites Used'!E20="","",'Sites Used'!E20)</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Results'!G23</f>
        <v>0</v>
      </c>
      <c r="E21" s="57" t="s">
        <v>38</v>
      </c>
      <c r="F21" s="221" t="s">
        <v>39</v>
      </c>
      <c r="G21" s="221"/>
      <c r="H21" s="221" t="s">
        <v>40</v>
      </c>
      <c r="I21" s="221"/>
      <c r="J21" s="221"/>
    </row>
    <row r="22" spans="1:10" x14ac:dyDescent="0.2">
      <c r="A22" s="56" t="s">
        <v>63</v>
      </c>
      <c r="B22" s="221" t="s">
        <v>41</v>
      </c>
      <c r="C22" s="221"/>
      <c r="D22" s="49">
        <f>'Lead &amp; Copper Results'!B23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Used'!D21</f>
        <v>0</v>
      </c>
      <c r="B5" s="190"/>
      <c r="C5" s="190"/>
      <c r="D5" s="190"/>
      <c r="E5" s="52" t="s">
        <v>71</v>
      </c>
      <c r="F5" s="40">
        <f>'Sites Used'!B21</f>
        <v>0</v>
      </c>
      <c r="G5" s="1"/>
      <c r="H5" s="1"/>
      <c r="I5" s="1"/>
      <c r="J5" s="1"/>
    </row>
    <row r="6" spans="1:10" ht="9" customHeight="1" x14ac:dyDescent="0.2">
      <c r="A6" s="29"/>
      <c r="B6" s="1"/>
      <c r="C6" s="1"/>
      <c r="D6" s="1"/>
      <c r="E6" s="1"/>
      <c r="F6" s="1"/>
      <c r="G6" s="1"/>
      <c r="H6" s="1"/>
      <c r="I6" s="1"/>
      <c r="J6" s="1"/>
    </row>
    <row r="7" spans="1:10" x14ac:dyDescent="0.2">
      <c r="A7" s="191" t="str">
        <f>IF('Sites Used'!E21="","",'Sites Used'!E21)</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Results'!G24</f>
        <v>0</v>
      </c>
      <c r="E21" s="57" t="s">
        <v>38</v>
      </c>
      <c r="F21" s="221" t="s">
        <v>39</v>
      </c>
      <c r="G21" s="221"/>
      <c r="H21" s="221" t="s">
        <v>40</v>
      </c>
      <c r="I21" s="221"/>
      <c r="J21" s="221"/>
    </row>
    <row r="22" spans="1:10" x14ac:dyDescent="0.2">
      <c r="A22" s="56" t="s">
        <v>63</v>
      </c>
      <c r="B22" s="221" t="s">
        <v>41</v>
      </c>
      <c r="C22" s="221"/>
      <c r="D22" s="49">
        <f>'Lead &amp; Copper Results'!B24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Used'!D22</f>
        <v>0</v>
      </c>
      <c r="B5" s="190"/>
      <c r="C5" s="190"/>
      <c r="D5" s="190"/>
      <c r="E5" s="52" t="s">
        <v>71</v>
      </c>
      <c r="F5" s="40">
        <f>'Sites Used'!B22</f>
        <v>0</v>
      </c>
      <c r="G5" s="1"/>
      <c r="H5" s="1"/>
      <c r="I5" s="1"/>
      <c r="J5" s="1"/>
    </row>
    <row r="6" spans="1:10" ht="9" customHeight="1" x14ac:dyDescent="0.2">
      <c r="A6" s="29"/>
      <c r="B6" s="1"/>
      <c r="C6" s="1"/>
      <c r="D6" s="1"/>
      <c r="E6" s="1"/>
      <c r="F6" s="1"/>
      <c r="G6" s="1"/>
      <c r="H6" s="1"/>
      <c r="I6" s="1"/>
      <c r="J6" s="1"/>
    </row>
    <row r="7" spans="1:10" x14ac:dyDescent="0.2">
      <c r="A7" s="191" t="str">
        <f>IF('Sites Used'!E22="","",'Sites Used'!E22)</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Results'!G25</f>
        <v>0</v>
      </c>
      <c r="E21" s="57" t="s">
        <v>38</v>
      </c>
      <c r="F21" s="221" t="s">
        <v>39</v>
      </c>
      <c r="G21" s="221"/>
      <c r="H21" s="221" t="s">
        <v>40</v>
      </c>
      <c r="I21" s="221"/>
      <c r="J21" s="221"/>
    </row>
    <row r="22" spans="1:10" x14ac:dyDescent="0.2">
      <c r="A22" s="56" t="s">
        <v>63</v>
      </c>
      <c r="B22" s="221" t="s">
        <v>41</v>
      </c>
      <c r="C22" s="221"/>
      <c r="D22" s="49">
        <f>'Lead &amp; Copper Results'!B25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Used'!D23</f>
        <v>0</v>
      </c>
      <c r="B5" s="190"/>
      <c r="C5" s="190"/>
      <c r="D5" s="190"/>
      <c r="E5" s="52" t="s">
        <v>71</v>
      </c>
      <c r="F5" s="40">
        <f>'Sites Used'!B23</f>
        <v>0</v>
      </c>
      <c r="G5" s="1"/>
      <c r="H5" s="1"/>
      <c r="I5" s="1"/>
      <c r="J5" s="1"/>
    </row>
    <row r="6" spans="1:10" ht="9" customHeight="1" x14ac:dyDescent="0.2">
      <c r="A6" s="29"/>
      <c r="B6" s="1"/>
      <c r="C6" s="1"/>
      <c r="D6" s="1"/>
      <c r="E6" s="1"/>
      <c r="F6" s="1"/>
      <c r="G6" s="1"/>
      <c r="H6" s="1"/>
      <c r="I6" s="1"/>
      <c r="J6" s="1"/>
    </row>
    <row r="7" spans="1:10" x14ac:dyDescent="0.2">
      <c r="A7" s="191" t="str">
        <f>IF('Sites Used'!E23="","",'Sites Used'!E23)</f>
        <v/>
      </c>
      <c r="B7" s="191"/>
      <c r="C7" s="191"/>
      <c r="D7" s="191"/>
      <c r="E7" s="1"/>
      <c r="F7" s="1"/>
      <c r="G7" s="1"/>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Results'!G26</f>
        <v>0</v>
      </c>
      <c r="E21" s="57" t="s">
        <v>38</v>
      </c>
      <c r="F21" s="221" t="s">
        <v>39</v>
      </c>
      <c r="G21" s="221"/>
      <c r="H21" s="221" t="s">
        <v>40</v>
      </c>
      <c r="I21" s="221"/>
      <c r="J21" s="221"/>
    </row>
    <row r="22" spans="1:10" x14ac:dyDescent="0.2">
      <c r="A22" s="56" t="s">
        <v>63</v>
      </c>
      <c r="B22" s="221" t="s">
        <v>41</v>
      </c>
      <c r="C22" s="221"/>
      <c r="D22" s="49">
        <f>'Lead &amp; Copper Results'!B26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C9:I9"/>
    <mergeCell ref="A24:J24"/>
    <mergeCell ref="F20:G20"/>
    <mergeCell ref="H20:J20"/>
    <mergeCell ref="A9:B9"/>
    <mergeCell ref="B21:C21"/>
    <mergeCell ref="B20:C20"/>
    <mergeCell ref="D20:E20"/>
    <mergeCell ref="F21:G21"/>
    <mergeCell ref="A13:I13"/>
    <mergeCell ref="A15:F15"/>
    <mergeCell ref="A16:F16"/>
    <mergeCell ref="H16:I16"/>
    <mergeCell ref="A18:F18"/>
    <mergeCell ref="H21:J21"/>
    <mergeCell ref="B22:C22"/>
    <mergeCell ref="A1:B1"/>
    <mergeCell ref="F1:J4"/>
    <mergeCell ref="A3:D3"/>
    <mergeCell ref="A5:D5"/>
    <mergeCell ref="A7:D7"/>
    <mergeCell ref="F22:G22"/>
    <mergeCell ref="H22:J22"/>
    <mergeCell ref="A28:J28"/>
    <mergeCell ref="A29:J29"/>
    <mergeCell ref="A31:J31"/>
    <mergeCell ref="A26:J26"/>
    <mergeCell ref="A27:J27"/>
    <mergeCell ref="A44:J44"/>
    <mergeCell ref="A35:E35"/>
    <mergeCell ref="G35:H35"/>
    <mergeCell ref="A36:E36"/>
    <mergeCell ref="G36:H36"/>
    <mergeCell ref="A37:G37"/>
    <mergeCell ref="A38:G38"/>
    <mergeCell ref="A39:E39"/>
    <mergeCell ref="A40:E40"/>
    <mergeCell ref="A41:E41"/>
  </mergeCells>
  <phoneticPr fontId="2" type="noConversion"/>
  <pageMargins left="0.75" right="0.75" top="1" bottom="1" header="0.5" footer="0.5"/>
  <pageSetup scale="92"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Used'!D24</f>
        <v>0</v>
      </c>
      <c r="B5" s="190"/>
      <c r="C5" s="190"/>
      <c r="D5" s="190"/>
      <c r="E5" s="52" t="s">
        <v>71</v>
      </c>
      <c r="F5" s="40">
        <f>'Sites Used'!B24</f>
        <v>0</v>
      </c>
      <c r="G5" s="1"/>
      <c r="H5" s="1"/>
      <c r="I5" s="1"/>
      <c r="J5" s="1"/>
    </row>
    <row r="6" spans="1:10" ht="9" customHeight="1" x14ac:dyDescent="0.2">
      <c r="A6" s="29"/>
      <c r="B6" s="1"/>
      <c r="C6" s="1"/>
      <c r="D6" s="1"/>
      <c r="E6" s="1"/>
      <c r="F6" s="1"/>
      <c r="G6" s="1"/>
      <c r="H6" s="1"/>
      <c r="I6" s="1"/>
      <c r="J6" s="1"/>
    </row>
    <row r="7" spans="1:10" x14ac:dyDescent="0.2">
      <c r="A7" s="192" t="str">
        <f>IF('Sites Used'!E24="","",'Sites Used'!E24)</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Results'!G27</f>
        <v>0</v>
      </c>
      <c r="E21" s="57" t="s">
        <v>38</v>
      </c>
      <c r="F21" s="221" t="s">
        <v>39</v>
      </c>
      <c r="G21" s="221"/>
      <c r="H21" s="221" t="s">
        <v>40</v>
      </c>
      <c r="I21" s="221"/>
      <c r="J21" s="221"/>
    </row>
    <row r="22" spans="1:10" x14ac:dyDescent="0.2">
      <c r="A22" s="56" t="s">
        <v>63</v>
      </c>
      <c r="B22" s="221" t="s">
        <v>41</v>
      </c>
      <c r="C22" s="221"/>
      <c r="D22" s="49">
        <f>'Lead &amp; Copper Results'!B27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0"/>
  <sheetViews>
    <sheetView workbookViewId="0">
      <pane ySplit="1" topLeftCell="A2" activePane="bottomLeft" state="frozen"/>
      <selection pane="bottomLeft" activeCell="A2" sqref="A2"/>
    </sheetView>
  </sheetViews>
  <sheetFormatPr defaultRowHeight="12.75" x14ac:dyDescent="0.2"/>
  <cols>
    <col min="1" max="1" width="9.140625" style="2" customWidth="1"/>
    <col min="2" max="2" width="25.7109375" customWidth="1"/>
    <col min="3" max="3" width="21.85546875" customWidth="1"/>
    <col min="4" max="4" width="26.7109375" style="2" customWidth="1"/>
  </cols>
  <sheetData>
    <row r="1" spans="1:4" x14ac:dyDescent="0.2">
      <c r="A1" s="76" t="s">
        <v>27</v>
      </c>
      <c r="B1" s="76" t="s">
        <v>68</v>
      </c>
      <c r="C1" s="76" t="s">
        <v>69</v>
      </c>
      <c r="D1" s="76" t="s">
        <v>70</v>
      </c>
    </row>
    <row r="2" spans="1:4" x14ac:dyDescent="0.2">
      <c r="A2" s="93"/>
      <c r="B2" s="78"/>
      <c r="C2" s="77"/>
      <c r="D2" s="91"/>
    </row>
    <row r="3" spans="1:4" x14ac:dyDescent="0.2">
      <c r="A3" s="93"/>
      <c r="B3" s="78"/>
      <c r="C3" s="77"/>
      <c r="D3" s="92"/>
    </row>
    <row r="4" spans="1:4" x14ac:dyDescent="0.2">
      <c r="A4" s="93"/>
      <c r="B4" s="78"/>
      <c r="C4" s="77"/>
      <c r="D4" s="92"/>
    </row>
    <row r="5" spans="1:4" x14ac:dyDescent="0.2">
      <c r="A5" s="93"/>
      <c r="B5" s="78"/>
      <c r="C5" s="77"/>
      <c r="D5" s="92"/>
    </row>
    <row r="6" spans="1:4" x14ac:dyDescent="0.2">
      <c r="A6" s="93"/>
      <c r="B6" s="78"/>
      <c r="C6" s="77"/>
      <c r="D6" s="92"/>
    </row>
    <row r="7" spans="1:4" x14ac:dyDescent="0.2">
      <c r="A7" s="93"/>
      <c r="B7" s="78"/>
      <c r="C7" s="77"/>
      <c r="D7" s="92"/>
    </row>
    <row r="8" spans="1:4" x14ac:dyDescent="0.2">
      <c r="A8" s="93"/>
      <c r="B8" s="78"/>
      <c r="C8" s="77"/>
      <c r="D8" s="92"/>
    </row>
    <row r="9" spans="1:4" x14ac:dyDescent="0.2">
      <c r="A9" s="93"/>
      <c r="B9" s="78"/>
      <c r="C9" s="77"/>
      <c r="D9" s="92"/>
    </row>
    <row r="10" spans="1:4" x14ac:dyDescent="0.2">
      <c r="A10" s="93"/>
      <c r="B10" s="78"/>
      <c r="C10" s="77"/>
      <c r="D10" s="92"/>
    </row>
    <row r="11" spans="1:4" x14ac:dyDescent="0.2">
      <c r="A11" s="93"/>
      <c r="B11" s="78"/>
      <c r="C11" s="77"/>
      <c r="D11" s="92"/>
    </row>
    <row r="12" spans="1:4" x14ac:dyDescent="0.2">
      <c r="A12" s="93"/>
      <c r="B12" s="78"/>
      <c r="C12" s="77"/>
      <c r="D12" s="92"/>
    </row>
    <row r="13" spans="1:4" x14ac:dyDescent="0.2">
      <c r="A13" s="93"/>
      <c r="B13" s="78"/>
      <c r="C13" s="77"/>
      <c r="D13" s="92"/>
    </row>
    <row r="14" spans="1:4" x14ac:dyDescent="0.2">
      <c r="A14" s="93"/>
      <c r="B14" s="78"/>
      <c r="C14" s="77"/>
      <c r="D14" s="92"/>
    </row>
    <row r="15" spans="1:4" x14ac:dyDescent="0.2">
      <c r="A15" s="93"/>
      <c r="B15" s="78"/>
      <c r="C15" s="77"/>
      <c r="D15" s="92"/>
    </row>
    <row r="16" spans="1:4" x14ac:dyDescent="0.2">
      <c r="A16" s="93"/>
      <c r="B16" s="78"/>
      <c r="C16" s="77"/>
      <c r="D16" s="92"/>
    </row>
    <row r="17" spans="1:4" x14ac:dyDescent="0.2">
      <c r="A17" s="93"/>
      <c r="B17" s="78"/>
      <c r="C17" s="77"/>
      <c r="D17" s="92"/>
    </row>
    <row r="18" spans="1:4" x14ac:dyDescent="0.2">
      <c r="A18" s="93"/>
      <c r="B18" s="78"/>
      <c r="C18" s="77"/>
      <c r="D18" s="92"/>
    </row>
    <row r="19" spans="1:4" x14ac:dyDescent="0.2">
      <c r="A19" s="93"/>
      <c r="B19" s="78"/>
      <c r="C19" s="77"/>
      <c r="D19" s="92"/>
    </row>
    <row r="20" spans="1:4" x14ac:dyDescent="0.2">
      <c r="A20" s="93"/>
      <c r="B20" s="78"/>
      <c r="C20" s="77"/>
      <c r="D20" s="92"/>
    </row>
    <row r="21" spans="1:4" x14ac:dyDescent="0.2">
      <c r="A21" s="93"/>
      <c r="B21" s="78"/>
      <c r="C21" s="77"/>
      <c r="D21" s="92"/>
    </row>
    <row r="22" spans="1:4" x14ac:dyDescent="0.2">
      <c r="A22" s="93"/>
      <c r="B22" s="78"/>
      <c r="C22" s="77"/>
      <c r="D22" s="92"/>
    </row>
    <row r="23" spans="1:4" x14ac:dyDescent="0.2">
      <c r="A23" s="93"/>
      <c r="B23" s="78"/>
      <c r="C23" s="77"/>
      <c r="D23" s="92"/>
    </row>
    <row r="24" spans="1:4" x14ac:dyDescent="0.2">
      <c r="A24" s="93"/>
      <c r="B24" s="78"/>
      <c r="C24" s="77"/>
      <c r="D24" s="92"/>
    </row>
    <row r="25" spans="1:4" x14ac:dyDescent="0.2">
      <c r="A25" s="93"/>
      <c r="B25" s="78"/>
      <c r="C25" s="77"/>
      <c r="D25" s="92"/>
    </row>
    <row r="26" spans="1:4" x14ac:dyDescent="0.2">
      <c r="A26" s="93"/>
      <c r="B26" s="78"/>
      <c r="C26" s="77"/>
      <c r="D26" s="92"/>
    </row>
    <row r="27" spans="1:4" x14ac:dyDescent="0.2">
      <c r="A27" s="93"/>
      <c r="B27" s="78"/>
      <c r="C27" s="77"/>
      <c r="D27" s="92"/>
    </row>
    <row r="28" spans="1:4" x14ac:dyDescent="0.2">
      <c r="A28" s="93"/>
      <c r="B28" s="78"/>
      <c r="C28" s="77"/>
      <c r="D28" s="92"/>
    </row>
    <row r="29" spans="1:4" x14ac:dyDescent="0.2">
      <c r="A29" s="93"/>
      <c r="B29" s="78"/>
      <c r="C29" s="77"/>
      <c r="D29" s="92"/>
    </row>
    <row r="30" spans="1:4" x14ac:dyDescent="0.2">
      <c r="A30" s="93"/>
      <c r="B30" s="78"/>
      <c r="C30" s="77"/>
      <c r="D30" s="92"/>
    </row>
    <row r="31" spans="1:4" x14ac:dyDescent="0.2">
      <c r="A31" s="93"/>
      <c r="B31" s="78"/>
      <c r="C31" s="77"/>
      <c r="D31" s="92"/>
    </row>
    <row r="32" spans="1:4" x14ac:dyDescent="0.2">
      <c r="A32" s="93"/>
      <c r="B32" s="78"/>
      <c r="C32" s="77"/>
      <c r="D32" s="92"/>
    </row>
    <row r="33" spans="1:4" x14ac:dyDescent="0.2">
      <c r="A33" s="93"/>
      <c r="B33" s="78"/>
      <c r="C33" s="77"/>
      <c r="D33" s="92"/>
    </row>
    <row r="34" spans="1:4" x14ac:dyDescent="0.2">
      <c r="A34" s="93"/>
      <c r="B34" s="78"/>
      <c r="C34" s="77"/>
      <c r="D34" s="92"/>
    </row>
    <row r="35" spans="1:4" x14ac:dyDescent="0.2">
      <c r="A35" s="93"/>
      <c r="B35" s="78"/>
      <c r="C35" s="77"/>
      <c r="D35" s="92"/>
    </row>
    <row r="36" spans="1:4" x14ac:dyDescent="0.2">
      <c r="A36" s="93"/>
      <c r="B36" s="78"/>
      <c r="C36" s="77"/>
      <c r="D36" s="92"/>
    </row>
    <row r="37" spans="1:4" x14ac:dyDescent="0.2">
      <c r="A37" s="93"/>
      <c r="B37" s="78"/>
      <c r="C37" s="77"/>
      <c r="D37" s="92"/>
    </row>
    <row r="38" spans="1:4" x14ac:dyDescent="0.2">
      <c r="A38" s="93"/>
      <c r="B38" s="78"/>
      <c r="C38" s="77"/>
      <c r="D38" s="92"/>
    </row>
    <row r="39" spans="1:4" x14ac:dyDescent="0.2">
      <c r="A39" s="93"/>
      <c r="B39" s="78"/>
      <c r="C39" s="77"/>
      <c r="D39" s="92"/>
    </row>
    <row r="40" spans="1:4" x14ac:dyDescent="0.2">
      <c r="A40" s="93"/>
      <c r="B40" s="78"/>
      <c r="C40" s="77"/>
      <c r="D40" s="92"/>
    </row>
    <row r="41" spans="1:4" x14ac:dyDescent="0.2">
      <c r="A41" s="93"/>
      <c r="B41" s="78"/>
      <c r="C41" s="77"/>
      <c r="D41" s="92"/>
    </row>
    <row r="42" spans="1:4" x14ac:dyDescent="0.2">
      <c r="A42" s="93"/>
      <c r="B42" s="78"/>
      <c r="C42" s="77"/>
      <c r="D42" s="92"/>
    </row>
    <row r="43" spans="1:4" x14ac:dyDescent="0.2">
      <c r="A43" s="93"/>
      <c r="B43" s="78"/>
      <c r="C43" s="77"/>
      <c r="D43" s="92"/>
    </row>
    <row r="44" spans="1:4" x14ac:dyDescent="0.2">
      <c r="A44" s="93"/>
      <c r="B44" s="78"/>
      <c r="C44" s="77"/>
      <c r="D44" s="92"/>
    </row>
    <row r="45" spans="1:4" x14ac:dyDescent="0.2">
      <c r="A45" s="93"/>
      <c r="B45" s="78"/>
      <c r="C45" s="77"/>
      <c r="D45" s="92"/>
    </row>
    <row r="46" spans="1:4" x14ac:dyDescent="0.2">
      <c r="A46" s="93"/>
      <c r="B46" s="78"/>
      <c r="C46" s="77"/>
      <c r="D46" s="92"/>
    </row>
    <row r="47" spans="1:4" x14ac:dyDescent="0.2">
      <c r="A47" s="93"/>
      <c r="B47" s="78"/>
      <c r="C47" s="77"/>
      <c r="D47" s="92"/>
    </row>
    <row r="48" spans="1:4" x14ac:dyDescent="0.2">
      <c r="A48" s="93"/>
      <c r="B48" s="78"/>
      <c r="C48" s="77"/>
      <c r="D48" s="92"/>
    </row>
    <row r="49" spans="1:4" x14ac:dyDescent="0.2">
      <c r="A49" s="93"/>
      <c r="B49" s="78"/>
      <c r="C49" s="77"/>
      <c r="D49" s="92"/>
    </row>
    <row r="50" spans="1:4" x14ac:dyDescent="0.2">
      <c r="A50" s="93"/>
      <c r="B50" s="78"/>
      <c r="C50" s="77"/>
      <c r="D50" s="92"/>
    </row>
    <row r="51" spans="1:4" x14ac:dyDescent="0.2">
      <c r="A51" s="93"/>
      <c r="B51" s="78"/>
      <c r="C51" s="77"/>
      <c r="D51" s="92"/>
    </row>
    <row r="52" spans="1:4" x14ac:dyDescent="0.2">
      <c r="A52" s="93"/>
      <c r="B52" s="78"/>
      <c r="C52" s="77"/>
      <c r="D52" s="92"/>
    </row>
    <row r="53" spans="1:4" x14ac:dyDescent="0.2">
      <c r="A53" s="93"/>
      <c r="B53" s="78"/>
      <c r="C53" s="77"/>
      <c r="D53" s="92"/>
    </row>
    <row r="54" spans="1:4" x14ac:dyDescent="0.2">
      <c r="A54" s="93"/>
      <c r="B54" s="78"/>
      <c r="C54" s="77"/>
      <c r="D54" s="92"/>
    </row>
    <row r="55" spans="1:4" x14ac:dyDescent="0.2">
      <c r="A55" s="93"/>
      <c r="B55" s="78"/>
      <c r="C55" s="77"/>
      <c r="D55" s="92"/>
    </row>
    <row r="56" spans="1:4" x14ac:dyDescent="0.2">
      <c r="A56" s="93"/>
      <c r="B56" s="78"/>
      <c r="C56" s="77"/>
      <c r="D56" s="92"/>
    </row>
    <row r="57" spans="1:4" x14ac:dyDescent="0.2">
      <c r="A57" s="93"/>
      <c r="B57" s="78"/>
      <c r="C57" s="77"/>
      <c r="D57" s="92"/>
    </row>
    <row r="58" spans="1:4" x14ac:dyDescent="0.2">
      <c r="A58" s="93"/>
      <c r="B58" s="78"/>
      <c r="C58" s="77"/>
      <c r="D58" s="92"/>
    </row>
    <row r="59" spans="1:4" x14ac:dyDescent="0.2">
      <c r="A59" s="93"/>
      <c r="B59" s="78"/>
      <c r="C59" s="77"/>
      <c r="D59" s="92"/>
    </row>
    <row r="60" spans="1:4" x14ac:dyDescent="0.2">
      <c r="A60" s="93"/>
      <c r="B60" s="78"/>
      <c r="C60" s="77"/>
      <c r="D60" s="92"/>
    </row>
    <row r="61" spans="1:4" x14ac:dyDescent="0.2">
      <c r="A61" s="93"/>
      <c r="B61" s="78"/>
      <c r="C61" s="77"/>
      <c r="D61" s="92"/>
    </row>
    <row r="62" spans="1:4" x14ac:dyDescent="0.2">
      <c r="A62" s="93"/>
      <c r="B62" s="78"/>
      <c r="C62" s="77"/>
      <c r="D62" s="92"/>
    </row>
    <row r="63" spans="1:4" x14ac:dyDescent="0.2">
      <c r="A63" s="93"/>
      <c r="B63" s="78"/>
      <c r="C63" s="77"/>
      <c r="D63" s="92"/>
    </row>
    <row r="64" spans="1:4" x14ac:dyDescent="0.2">
      <c r="A64" s="93"/>
      <c r="B64" s="78"/>
      <c r="C64" s="77"/>
      <c r="D64" s="92"/>
    </row>
    <row r="65" spans="1:4" x14ac:dyDescent="0.2">
      <c r="A65" s="93"/>
      <c r="B65" s="78"/>
      <c r="C65" s="77"/>
      <c r="D65" s="92"/>
    </row>
    <row r="66" spans="1:4" x14ac:dyDescent="0.2">
      <c r="A66" s="93"/>
      <c r="B66" s="78"/>
      <c r="C66" s="77"/>
      <c r="D66" s="92"/>
    </row>
    <row r="67" spans="1:4" x14ac:dyDescent="0.2">
      <c r="A67" s="93"/>
      <c r="B67" s="78"/>
      <c r="C67" s="77"/>
      <c r="D67" s="92"/>
    </row>
    <row r="68" spans="1:4" x14ac:dyDescent="0.2">
      <c r="A68" s="93"/>
      <c r="B68" s="78"/>
      <c r="C68" s="77"/>
      <c r="D68" s="92"/>
    </row>
    <row r="69" spans="1:4" x14ac:dyDescent="0.2">
      <c r="A69" s="93"/>
      <c r="B69" s="78"/>
      <c r="C69" s="77"/>
      <c r="D69" s="92"/>
    </row>
    <row r="70" spans="1:4" x14ac:dyDescent="0.2">
      <c r="A70" s="93"/>
      <c r="B70" s="78"/>
      <c r="C70" s="77"/>
      <c r="D70" s="92"/>
    </row>
    <row r="71" spans="1:4" x14ac:dyDescent="0.2">
      <c r="A71" s="93"/>
      <c r="B71" s="78"/>
      <c r="C71" s="77"/>
      <c r="D71" s="91"/>
    </row>
    <row r="72" spans="1:4" x14ac:dyDescent="0.2">
      <c r="A72" s="93"/>
      <c r="B72" s="78"/>
      <c r="C72" s="77"/>
      <c r="D72" s="92"/>
    </row>
    <row r="73" spans="1:4" x14ac:dyDescent="0.2">
      <c r="A73" s="93"/>
      <c r="B73" s="78"/>
      <c r="C73" s="77"/>
      <c r="D73" s="92"/>
    </row>
    <row r="74" spans="1:4" x14ac:dyDescent="0.2">
      <c r="A74" s="93"/>
      <c r="B74" s="78"/>
      <c r="C74" s="77"/>
      <c r="D74" s="92"/>
    </row>
    <row r="75" spans="1:4" x14ac:dyDescent="0.2">
      <c r="A75" s="93"/>
      <c r="B75" s="78"/>
      <c r="C75" s="77"/>
      <c r="D75" s="92"/>
    </row>
    <row r="76" spans="1:4" x14ac:dyDescent="0.2">
      <c r="A76" s="93"/>
      <c r="B76" s="78"/>
      <c r="C76" s="77"/>
      <c r="D76" s="92"/>
    </row>
    <row r="77" spans="1:4" x14ac:dyDescent="0.2">
      <c r="A77" s="93"/>
      <c r="B77" s="78"/>
      <c r="C77" s="77"/>
      <c r="D77" s="92"/>
    </row>
    <row r="78" spans="1:4" x14ac:dyDescent="0.2">
      <c r="A78" s="93"/>
      <c r="B78" s="78"/>
      <c r="C78" s="77"/>
      <c r="D78" s="92"/>
    </row>
    <row r="79" spans="1:4" x14ac:dyDescent="0.2">
      <c r="A79" s="93"/>
      <c r="B79" s="78"/>
      <c r="C79" s="77"/>
      <c r="D79" s="92"/>
    </row>
    <row r="80" spans="1:4" x14ac:dyDescent="0.2">
      <c r="A80" s="93"/>
      <c r="B80" s="78"/>
      <c r="C80" s="77"/>
      <c r="D80" s="92"/>
    </row>
    <row r="81" spans="1:4" x14ac:dyDescent="0.2">
      <c r="A81" s="93"/>
      <c r="B81" s="78"/>
      <c r="C81" s="77"/>
      <c r="D81" s="92"/>
    </row>
    <row r="82" spans="1:4" x14ac:dyDescent="0.2">
      <c r="A82" s="93"/>
      <c r="B82" s="78"/>
      <c r="C82" s="77"/>
      <c r="D82" s="92"/>
    </row>
    <row r="83" spans="1:4" x14ac:dyDescent="0.2">
      <c r="A83" s="93"/>
      <c r="B83" s="78"/>
      <c r="C83" s="77"/>
      <c r="D83" s="92"/>
    </row>
    <row r="84" spans="1:4" x14ac:dyDescent="0.2">
      <c r="A84" s="93"/>
      <c r="B84" s="78"/>
      <c r="C84" s="77"/>
      <c r="D84" s="92"/>
    </row>
    <row r="85" spans="1:4" x14ac:dyDescent="0.2">
      <c r="A85" s="93"/>
      <c r="B85" s="78"/>
      <c r="C85" s="77"/>
      <c r="D85" s="92"/>
    </row>
    <row r="86" spans="1:4" x14ac:dyDescent="0.2">
      <c r="A86" s="93"/>
      <c r="B86" s="78"/>
      <c r="C86" s="77"/>
      <c r="D86" s="92"/>
    </row>
    <row r="87" spans="1:4" x14ac:dyDescent="0.2">
      <c r="A87" s="93"/>
      <c r="B87" s="78"/>
      <c r="C87" s="77"/>
      <c r="D87" s="92"/>
    </row>
    <row r="88" spans="1:4" x14ac:dyDescent="0.2">
      <c r="A88" s="93"/>
      <c r="B88" s="78"/>
      <c r="C88" s="77"/>
      <c r="D88" s="91"/>
    </row>
    <row r="89" spans="1:4" x14ac:dyDescent="0.2">
      <c r="A89" s="93"/>
      <c r="B89" s="78"/>
      <c r="C89" s="77"/>
      <c r="D89" s="91"/>
    </row>
    <row r="90" spans="1:4" x14ac:dyDescent="0.2">
      <c r="A90" s="93"/>
      <c r="B90" s="78"/>
      <c r="C90" s="77"/>
      <c r="D90" s="91"/>
    </row>
    <row r="91" spans="1:4" x14ac:dyDescent="0.2">
      <c r="A91" s="93"/>
      <c r="B91" s="78"/>
      <c r="C91" s="77"/>
      <c r="D91" s="91"/>
    </row>
    <row r="92" spans="1:4" x14ac:dyDescent="0.2">
      <c r="A92" s="93"/>
      <c r="B92" s="78"/>
      <c r="C92" s="77"/>
      <c r="D92" s="91"/>
    </row>
    <row r="93" spans="1:4" x14ac:dyDescent="0.2">
      <c r="A93" s="93"/>
      <c r="B93" s="78"/>
      <c r="C93" s="77"/>
      <c r="D93" s="91"/>
    </row>
    <row r="94" spans="1:4" x14ac:dyDescent="0.2">
      <c r="A94" s="93"/>
      <c r="B94" s="78"/>
      <c r="C94" s="77"/>
      <c r="D94" s="91"/>
    </row>
    <row r="95" spans="1:4" x14ac:dyDescent="0.2">
      <c r="A95" s="93"/>
      <c r="B95" s="78"/>
      <c r="C95" s="77"/>
      <c r="D95" s="91"/>
    </row>
    <row r="96" spans="1:4" x14ac:dyDescent="0.2">
      <c r="A96" s="93"/>
      <c r="B96" s="78"/>
      <c r="C96" s="77"/>
      <c r="D96" s="91"/>
    </row>
    <row r="97" spans="1:4" x14ac:dyDescent="0.2">
      <c r="A97" s="93"/>
      <c r="B97" s="78"/>
      <c r="C97" s="77"/>
      <c r="D97" s="91"/>
    </row>
    <row r="98" spans="1:4" x14ac:dyDescent="0.2">
      <c r="A98" s="93"/>
      <c r="B98" s="78"/>
      <c r="C98" s="77"/>
      <c r="D98" s="91"/>
    </row>
    <row r="99" spans="1:4" x14ac:dyDescent="0.2">
      <c r="A99" s="93"/>
      <c r="B99" s="78"/>
      <c r="C99" s="77"/>
      <c r="D99" s="91"/>
    </row>
    <row r="100" spans="1:4" x14ac:dyDescent="0.2">
      <c r="A100" s="93"/>
      <c r="B100" s="78"/>
      <c r="C100" s="77"/>
      <c r="D100" s="91"/>
    </row>
    <row r="101" spans="1:4" x14ac:dyDescent="0.2">
      <c r="A101" s="93"/>
      <c r="B101" s="78"/>
      <c r="C101" s="77"/>
      <c r="D101" s="91"/>
    </row>
    <row r="102" spans="1:4" x14ac:dyDescent="0.2">
      <c r="A102" s="93"/>
      <c r="B102" s="78"/>
      <c r="C102" s="77"/>
      <c r="D102" s="92"/>
    </row>
    <row r="103" spans="1:4" x14ac:dyDescent="0.2">
      <c r="A103" s="93"/>
      <c r="B103" s="78"/>
      <c r="C103" s="77"/>
      <c r="D103" s="92"/>
    </row>
    <row r="104" spans="1:4" x14ac:dyDescent="0.2">
      <c r="A104" s="93"/>
      <c r="B104" s="78"/>
      <c r="C104" s="77"/>
      <c r="D104" s="92"/>
    </row>
    <row r="105" spans="1:4" x14ac:dyDescent="0.2">
      <c r="A105" s="93"/>
      <c r="B105" s="78"/>
      <c r="C105" s="77"/>
      <c r="D105" s="92"/>
    </row>
    <row r="106" spans="1:4" x14ac:dyDescent="0.2">
      <c r="A106" s="93"/>
      <c r="B106" s="78"/>
      <c r="C106" s="77"/>
      <c r="D106" s="92"/>
    </row>
    <row r="107" spans="1:4" x14ac:dyDescent="0.2">
      <c r="A107" s="93"/>
      <c r="B107" s="78"/>
      <c r="C107" s="77"/>
      <c r="D107" s="92"/>
    </row>
    <row r="108" spans="1:4" x14ac:dyDescent="0.2">
      <c r="A108" s="93"/>
      <c r="B108" s="78"/>
      <c r="C108" s="77"/>
      <c r="D108" s="92"/>
    </row>
    <row r="109" spans="1:4" x14ac:dyDescent="0.2">
      <c r="A109" s="93"/>
      <c r="B109" s="78"/>
      <c r="C109" s="77"/>
      <c r="D109" s="92"/>
    </row>
    <row r="110" spans="1:4" x14ac:dyDescent="0.2">
      <c r="A110" s="93"/>
      <c r="B110" s="78"/>
      <c r="C110" s="77"/>
      <c r="D110" s="92"/>
    </row>
    <row r="111" spans="1:4" x14ac:dyDescent="0.2">
      <c r="A111" s="93"/>
      <c r="B111" s="78"/>
      <c r="C111" s="77"/>
      <c r="D111" s="92"/>
    </row>
    <row r="112" spans="1:4" x14ac:dyDescent="0.2">
      <c r="A112" s="93"/>
      <c r="B112" s="78"/>
      <c r="C112" s="77"/>
      <c r="D112" s="92"/>
    </row>
    <row r="113" spans="1:4" x14ac:dyDescent="0.2">
      <c r="A113" s="93"/>
      <c r="B113" s="78"/>
      <c r="C113" s="77"/>
      <c r="D113" s="92"/>
    </row>
    <row r="114" spans="1:4" x14ac:dyDescent="0.2">
      <c r="A114" s="93"/>
      <c r="B114" s="78"/>
      <c r="C114" s="77"/>
      <c r="D114" s="92"/>
    </row>
    <row r="115" spans="1:4" x14ac:dyDescent="0.2">
      <c r="A115" s="93"/>
      <c r="B115" s="78"/>
      <c r="C115" s="77"/>
      <c r="D115" s="92"/>
    </row>
    <row r="116" spans="1:4" x14ac:dyDescent="0.2">
      <c r="A116" s="93"/>
      <c r="B116" s="78"/>
      <c r="C116" s="77"/>
      <c r="D116" s="92"/>
    </row>
    <row r="117" spans="1:4" x14ac:dyDescent="0.2">
      <c r="A117" s="93"/>
      <c r="B117" s="78"/>
      <c r="C117" s="77"/>
      <c r="D117" s="92"/>
    </row>
    <row r="118" spans="1:4" x14ac:dyDescent="0.2">
      <c r="A118" s="93"/>
      <c r="B118" s="78"/>
      <c r="C118" s="77"/>
      <c r="D118" s="92"/>
    </row>
    <row r="119" spans="1:4" x14ac:dyDescent="0.2">
      <c r="A119" s="93"/>
      <c r="B119" s="78"/>
      <c r="C119" s="77"/>
      <c r="D119" s="92"/>
    </row>
    <row r="120" spans="1:4" x14ac:dyDescent="0.2">
      <c r="A120" s="93"/>
      <c r="B120" s="78"/>
      <c r="C120" s="77"/>
      <c r="D120" s="92"/>
    </row>
    <row r="121" spans="1:4" x14ac:dyDescent="0.2">
      <c r="A121" s="93"/>
      <c r="B121" s="78"/>
      <c r="C121" s="77"/>
      <c r="D121" s="92"/>
    </row>
    <row r="122" spans="1:4" x14ac:dyDescent="0.2">
      <c r="A122" s="93"/>
      <c r="B122" s="78"/>
      <c r="C122" s="77"/>
      <c r="D122" s="92"/>
    </row>
    <row r="123" spans="1:4" x14ac:dyDescent="0.2">
      <c r="A123" s="93"/>
      <c r="B123" s="78"/>
      <c r="C123" s="77"/>
      <c r="D123" s="92"/>
    </row>
    <row r="124" spans="1:4" x14ac:dyDescent="0.2">
      <c r="A124" s="93"/>
      <c r="B124" s="78"/>
      <c r="C124" s="77"/>
      <c r="D124" s="92"/>
    </row>
    <row r="125" spans="1:4" x14ac:dyDescent="0.2">
      <c r="A125" s="93"/>
      <c r="B125" s="78"/>
      <c r="C125" s="77"/>
      <c r="D125" s="92"/>
    </row>
    <row r="126" spans="1:4" x14ac:dyDescent="0.2">
      <c r="A126" s="93"/>
      <c r="B126" s="78"/>
      <c r="C126" s="77"/>
      <c r="D126" s="92"/>
    </row>
    <row r="127" spans="1:4" x14ac:dyDescent="0.2">
      <c r="A127" s="93"/>
      <c r="B127" s="78"/>
      <c r="C127" s="77"/>
      <c r="D127" s="92"/>
    </row>
    <row r="128" spans="1:4" x14ac:dyDescent="0.2">
      <c r="A128" s="93"/>
      <c r="B128" s="78"/>
      <c r="C128" s="77"/>
      <c r="D128" s="92"/>
    </row>
    <row r="129" spans="1:4" x14ac:dyDescent="0.2">
      <c r="A129" s="93"/>
      <c r="B129" s="78"/>
      <c r="C129" s="77"/>
      <c r="D129" s="92"/>
    </row>
    <row r="130" spans="1:4" x14ac:dyDescent="0.2">
      <c r="A130" s="93"/>
      <c r="B130" s="78"/>
      <c r="C130" s="77"/>
      <c r="D130" s="92"/>
    </row>
    <row r="131" spans="1:4" x14ac:dyDescent="0.2">
      <c r="A131" s="93"/>
      <c r="B131" s="78"/>
      <c r="C131" s="77"/>
      <c r="D131" s="92"/>
    </row>
    <row r="132" spans="1:4" x14ac:dyDescent="0.2">
      <c r="A132" s="93"/>
      <c r="B132" s="78"/>
      <c r="C132" s="77"/>
      <c r="D132" s="92"/>
    </row>
    <row r="133" spans="1:4" x14ac:dyDescent="0.2">
      <c r="A133" s="93"/>
      <c r="B133" s="78"/>
      <c r="C133" s="77"/>
      <c r="D133" s="92"/>
    </row>
    <row r="134" spans="1:4" x14ac:dyDescent="0.2">
      <c r="A134" s="93"/>
      <c r="B134" s="78"/>
      <c r="C134" s="77"/>
      <c r="D134" s="91"/>
    </row>
    <row r="135" spans="1:4" x14ac:dyDescent="0.2">
      <c r="A135" s="93"/>
      <c r="B135" s="78"/>
      <c r="C135" s="77"/>
      <c r="D135" s="91"/>
    </row>
    <row r="136" spans="1:4" x14ac:dyDescent="0.2">
      <c r="A136" s="93"/>
      <c r="B136" s="78"/>
      <c r="C136" s="77"/>
      <c r="D136" s="91"/>
    </row>
    <row r="137" spans="1:4" x14ac:dyDescent="0.2">
      <c r="A137" s="93"/>
      <c r="B137" s="78"/>
      <c r="C137" s="77"/>
      <c r="D137" s="91"/>
    </row>
    <row r="138" spans="1:4" x14ac:dyDescent="0.2">
      <c r="A138" s="111"/>
      <c r="B138" s="77"/>
      <c r="C138" s="77"/>
      <c r="D138" s="111"/>
    </row>
    <row r="139" spans="1:4" x14ac:dyDescent="0.2">
      <c r="A139" s="111"/>
      <c r="B139" s="77"/>
      <c r="C139" s="77"/>
      <c r="D139" s="111"/>
    </row>
    <row r="140" spans="1:4" x14ac:dyDescent="0.2">
      <c r="A140" s="111"/>
      <c r="B140" s="77"/>
      <c r="C140" s="77"/>
      <c r="D140" s="111"/>
    </row>
    <row r="141" spans="1:4" x14ac:dyDescent="0.2">
      <c r="A141" s="111"/>
      <c r="B141" s="77"/>
      <c r="C141" s="77"/>
      <c r="D141" s="111"/>
    </row>
    <row r="142" spans="1:4" x14ac:dyDescent="0.2">
      <c r="A142" s="111"/>
      <c r="B142" s="77"/>
      <c r="C142" s="77"/>
      <c r="D142" s="111"/>
    </row>
    <row r="143" spans="1:4" x14ac:dyDescent="0.2">
      <c r="A143" s="111"/>
      <c r="B143" s="77"/>
      <c r="C143" s="77"/>
      <c r="D143" s="111"/>
    </row>
    <row r="144" spans="1:4" x14ac:dyDescent="0.2">
      <c r="A144" s="111"/>
      <c r="B144" s="77"/>
      <c r="C144" s="77"/>
      <c r="D144" s="111"/>
    </row>
    <row r="145" spans="1:4" x14ac:dyDescent="0.2">
      <c r="A145" s="111"/>
      <c r="B145" s="77"/>
      <c r="C145" s="77"/>
      <c r="D145" s="111"/>
    </row>
    <row r="146" spans="1:4" x14ac:dyDescent="0.2">
      <c r="A146" s="111"/>
      <c r="B146" s="77"/>
      <c r="C146" s="77"/>
      <c r="D146" s="111"/>
    </row>
    <row r="147" spans="1:4" x14ac:dyDescent="0.2">
      <c r="A147" s="111"/>
      <c r="B147" s="77"/>
      <c r="C147" s="77"/>
      <c r="D147" s="111"/>
    </row>
    <row r="148" spans="1:4" x14ac:dyDescent="0.2">
      <c r="A148" s="111"/>
      <c r="B148" s="77"/>
      <c r="C148" s="77"/>
      <c r="D148" s="111"/>
    </row>
    <row r="149" spans="1:4" x14ac:dyDescent="0.2">
      <c r="A149" s="111"/>
      <c r="B149" s="77"/>
      <c r="C149" s="77"/>
      <c r="D149" s="111"/>
    </row>
    <row r="150" spans="1:4" x14ac:dyDescent="0.2">
      <c r="A150" s="111"/>
      <c r="B150" s="77"/>
      <c r="C150" s="77"/>
      <c r="D150" s="111"/>
    </row>
    <row r="151" spans="1:4" x14ac:dyDescent="0.2">
      <c r="A151" s="111"/>
      <c r="B151" s="77"/>
      <c r="C151" s="77"/>
      <c r="D151" s="111"/>
    </row>
    <row r="152" spans="1:4" x14ac:dyDescent="0.2">
      <c r="A152" s="111"/>
      <c r="B152" s="77"/>
      <c r="C152" s="77"/>
      <c r="D152" s="111"/>
    </row>
    <row r="153" spans="1:4" x14ac:dyDescent="0.2">
      <c r="A153" s="111"/>
      <c r="B153" s="77"/>
      <c r="C153" s="77"/>
      <c r="D153" s="111"/>
    </row>
    <row r="154" spans="1:4" x14ac:dyDescent="0.2">
      <c r="A154" s="111"/>
      <c r="B154" s="77"/>
      <c r="C154" s="77"/>
      <c r="D154" s="111"/>
    </row>
    <row r="155" spans="1:4" x14ac:dyDescent="0.2">
      <c r="A155" s="111"/>
      <c r="B155" s="77"/>
      <c r="C155" s="77"/>
      <c r="D155" s="111"/>
    </row>
    <row r="156" spans="1:4" x14ac:dyDescent="0.2">
      <c r="A156" s="111"/>
      <c r="B156" s="77"/>
      <c r="C156" s="77"/>
      <c r="D156" s="111"/>
    </row>
    <row r="157" spans="1:4" x14ac:dyDescent="0.2">
      <c r="A157" s="111"/>
      <c r="B157" s="77"/>
      <c r="C157" s="77"/>
      <c r="D157" s="111"/>
    </row>
    <row r="158" spans="1:4" x14ac:dyDescent="0.2">
      <c r="A158" s="111"/>
      <c r="B158" s="77"/>
      <c r="C158" s="77"/>
      <c r="D158" s="111"/>
    </row>
    <row r="159" spans="1:4" x14ac:dyDescent="0.2">
      <c r="A159" s="111"/>
      <c r="B159" s="77"/>
      <c r="C159" s="77"/>
      <c r="D159" s="111"/>
    </row>
    <row r="160" spans="1:4" x14ac:dyDescent="0.2">
      <c r="A160" s="111"/>
      <c r="B160" s="77"/>
      <c r="C160" s="77"/>
      <c r="D160" s="111"/>
    </row>
    <row r="161" spans="1:4" x14ac:dyDescent="0.2">
      <c r="A161" s="111"/>
      <c r="B161" s="77"/>
      <c r="C161" s="77"/>
      <c r="D161" s="111"/>
    </row>
    <row r="162" spans="1:4" x14ac:dyDescent="0.2">
      <c r="A162" s="111"/>
      <c r="B162" s="77"/>
      <c r="C162" s="77"/>
      <c r="D162" s="111"/>
    </row>
    <row r="163" spans="1:4" x14ac:dyDescent="0.2">
      <c r="A163" s="111"/>
      <c r="B163" s="77"/>
      <c r="C163" s="77"/>
      <c r="D163" s="111"/>
    </row>
    <row r="164" spans="1:4" x14ac:dyDescent="0.2">
      <c r="A164" s="111"/>
      <c r="B164" s="77"/>
      <c r="C164" s="77"/>
      <c r="D164" s="111"/>
    </row>
    <row r="165" spans="1:4" x14ac:dyDescent="0.2">
      <c r="A165" s="111"/>
      <c r="B165" s="77"/>
      <c r="C165" s="77"/>
      <c r="D165" s="111"/>
    </row>
    <row r="166" spans="1:4" x14ac:dyDescent="0.2">
      <c r="A166" s="111"/>
      <c r="B166" s="77"/>
      <c r="C166" s="77"/>
      <c r="D166" s="111"/>
    </row>
    <row r="167" spans="1:4" x14ac:dyDescent="0.2">
      <c r="A167" s="111"/>
      <c r="B167" s="77"/>
      <c r="C167" s="77"/>
      <c r="D167" s="111"/>
    </row>
    <row r="168" spans="1:4" x14ac:dyDescent="0.2">
      <c r="A168" s="111"/>
      <c r="B168" s="77"/>
      <c r="C168" s="77"/>
      <c r="D168" s="111"/>
    </row>
    <row r="169" spans="1:4" x14ac:dyDescent="0.2">
      <c r="A169" s="111"/>
      <c r="B169" s="77"/>
      <c r="C169" s="77"/>
      <c r="D169" s="111"/>
    </row>
    <row r="170" spans="1:4" x14ac:dyDescent="0.2">
      <c r="A170" s="111"/>
      <c r="B170" s="77"/>
      <c r="C170" s="77"/>
      <c r="D170" s="111"/>
    </row>
    <row r="171" spans="1:4" x14ac:dyDescent="0.2">
      <c r="A171" s="111"/>
      <c r="B171" s="77"/>
      <c r="C171" s="77"/>
      <c r="D171" s="111"/>
    </row>
    <row r="172" spans="1:4" x14ac:dyDescent="0.2">
      <c r="A172" s="111"/>
      <c r="B172" s="77"/>
      <c r="C172" s="77"/>
      <c r="D172" s="111"/>
    </row>
    <row r="173" spans="1:4" x14ac:dyDescent="0.2">
      <c r="A173" s="111"/>
      <c r="B173" s="77"/>
      <c r="C173" s="77"/>
      <c r="D173" s="111"/>
    </row>
    <row r="174" spans="1:4" x14ac:dyDescent="0.2">
      <c r="A174" s="111"/>
      <c r="B174" s="77"/>
      <c r="C174" s="77"/>
      <c r="D174" s="111"/>
    </row>
    <row r="175" spans="1:4" x14ac:dyDescent="0.2">
      <c r="A175" s="111"/>
      <c r="B175" s="77"/>
      <c r="C175" s="77"/>
      <c r="D175" s="111"/>
    </row>
    <row r="176" spans="1:4" x14ac:dyDescent="0.2">
      <c r="A176" s="111"/>
      <c r="B176" s="77"/>
      <c r="C176" s="77"/>
      <c r="D176" s="111"/>
    </row>
    <row r="177" spans="1:4" x14ac:dyDescent="0.2">
      <c r="A177" s="111"/>
      <c r="B177" s="77"/>
      <c r="C177" s="77"/>
      <c r="D177" s="111"/>
    </row>
    <row r="178" spans="1:4" x14ac:dyDescent="0.2">
      <c r="A178" s="111"/>
      <c r="B178" s="77"/>
      <c r="C178" s="77"/>
      <c r="D178" s="111"/>
    </row>
    <row r="179" spans="1:4" x14ac:dyDescent="0.2">
      <c r="A179" s="111"/>
      <c r="B179" s="77"/>
      <c r="C179" s="77"/>
      <c r="D179" s="111"/>
    </row>
    <row r="180" spans="1:4" x14ac:dyDescent="0.2">
      <c r="A180" s="111"/>
      <c r="B180" s="77"/>
      <c r="C180" s="77"/>
      <c r="D180" s="111"/>
    </row>
    <row r="181" spans="1:4" x14ac:dyDescent="0.2">
      <c r="A181" s="111"/>
      <c r="B181" s="77"/>
      <c r="C181" s="77"/>
      <c r="D181" s="111"/>
    </row>
    <row r="182" spans="1:4" x14ac:dyDescent="0.2">
      <c r="A182" s="111"/>
      <c r="B182" s="77"/>
      <c r="C182" s="77"/>
      <c r="D182" s="111"/>
    </row>
    <row r="183" spans="1:4" x14ac:dyDescent="0.2">
      <c r="A183" s="111"/>
      <c r="B183" s="77"/>
      <c r="C183" s="77"/>
      <c r="D183" s="111"/>
    </row>
    <row r="184" spans="1:4" x14ac:dyDescent="0.2">
      <c r="A184" s="111"/>
      <c r="B184" s="77"/>
      <c r="C184" s="77"/>
      <c r="D184" s="111"/>
    </row>
    <row r="185" spans="1:4" x14ac:dyDescent="0.2">
      <c r="A185" s="111"/>
      <c r="B185" s="77"/>
      <c r="C185" s="77"/>
      <c r="D185" s="111"/>
    </row>
    <row r="186" spans="1:4" x14ac:dyDescent="0.2">
      <c r="A186" s="111"/>
      <c r="B186" s="77"/>
      <c r="C186" s="77"/>
      <c r="D186" s="111"/>
    </row>
    <row r="187" spans="1:4" x14ac:dyDescent="0.2">
      <c r="A187" s="111"/>
      <c r="B187" s="77"/>
      <c r="C187" s="77"/>
      <c r="D187" s="111"/>
    </row>
    <row r="188" spans="1:4" x14ac:dyDescent="0.2">
      <c r="A188" s="111"/>
      <c r="B188" s="77"/>
      <c r="C188" s="77"/>
      <c r="D188" s="111"/>
    </row>
    <row r="189" spans="1:4" x14ac:dyDescent="0.2">
      <c r="A189" s="111"/>
      <c r="B189" s="77"/>
      <c r="C189" s="77"/>
      <c r="D189" s="111"/>
    </row>
    <row r="190" spans="1:4" x14ac:dyDescent="0.2">
      <c r="A190" s="111"/>
      <c r="B190" s="77"/>
      <c r="C190" s="77"/>
      <c r="D190" s="111"/>
    </row>
    <row r="191" spans="1:4" x14ac:dyDescent="0.2">
      <c r="A191" s="111"/>
      <c r="B191" s="77"/>
      <c r="C191" s="77"/>
      <c r="D191" s="111"/>
    </row>
    <row r="192" spans="1:4" x14ac:dyDescent="0.2">
      <c r="A192" s="111"/>
      <c r="B192" s="77"/>
      <c r="C192" s="77"/>
      <c r="D192" s="111"/>
    </row>
    <row r="193" spans="1:4" x14ac:dyDescent="0.2">
      <c r="A193" s="111"/>
      <c r="B193" s="77"/>
      <c r="C193" s="77"/>
      <c r="D193" s="111"/>
    </row>
    <row r="194" spans="1:4" x14ac:dyDescent="0.2">
      <c r="A194" s="111"/>
      <c r="B194" s="77"/>
      <c r="C194" s="77"/>
      <c r="D194" s="111"/>
    </row>
    <row r="195" spans="1:4" x14ac:dyDescent="0.2">
      <c r="A195" s="111"/>
      <c r="B195" s="77"/>
      <c r="C195" s="77"/>
      <c r="D195" s="111"/>
    </row>
    <row r="196" spans="1:4" x14ac:dyDescent="0.2">
      <c r="A196" s="111"/>
      <c r="B196" s="77"/>
      <c r="C196" s="77"/>
      <c r="D196" s="111"/>
    </row>
    <row r="197" spans="1:4" x14ac:dyDescent="0.2">
      <c r="A197" s="111"/>
      <c r="B197" s="77"/>
      <c r="C197" s="77"/>
      <c r="D197" s="111"/>
    </row>
    <row r="198" spans="1:4" x14ac:dyDescent="0.2">
      <c r="A198" s="111"/>
      <c r="B198" s="77"/>
      <c r="C198" s="77"/>
      <c r="D198" s="111"/>
    </row>
    <row r="199" spans="1:4" x14ac:dyDescent="0.2">
      <c r="A199" s="111"/>
      <c r="B199" s="77"/>
      <c r="C199" s="77"/>
      <c r="D199" s="111"/>
    </row>
    <row r="200" spans="1:4" x14ac:dyDescent="0.2">
      <c r="A200" s="111"/>
      <c r="B200" s="77"/>
      <c r="C200" s="77"/>
      <c r="D200" s="111"/>
    </row>
    <row r="201" spans="1:4" x14ac:dyDescent="0.2">
      <c r="A201" s="111"/>
      <c r="B201" s="77"/>
      <c r="C201" s="77"/>
      <c r="D201" s="111"/>
    </row>
    <row r="202" spans="1:4" x14ac:dyDescent="0.2">
      <c r="A202" s="111"/>
      <c r="B202" s="77"/>
      <c r="C202" s="77"/>
      <c r="D202" s="111"/>
    </row>
    <row r="203" spans="1:4" x14ac:dyDescent="0.2">
      <c r="A203" s="111"/>
      <c r="B203" s="77"/>
      <c r="C203" s="77"/>
      <c r="D203" s="111"/>
    </row>
    <row r="204" spans="1:4" x14ac:dyDescent="0.2">
      <c r="A204" s="111"/>
      <c r="B204" s="77"/>
      <c r="C204" s="77"/>
      <c r="D204" s="111"/>
    </row>
    <row r="205" spans="1:4" x14ac:dyDescent="0.2">
      <c r="A205" s="111"/>
      <c r="B205" s="77"/>
      <c r="C205" s="77"/>
      <c r="D205" s="111"/>
    </row>
    <row r="206" spans="1:4" x14ac:dyDescent="0.2">
      <c r="A206" s="111"/>
      <c r="B206" s="77"/>
      <c r="C206" s="77"/>
      <c r="D206" s="111"/>
    </row>
    <row r="207" spans="1:4" x14ac:dyDescent="0.2">
      <c r="A207" s="111"/>
      <c r="B207" s="77"/>
      <c r="C207" s="77"/>
      <c r="D207" s="111"/>
    </row>
    <row r="208" spans="1:4" x14ac:dyDescent="0.2">
      <c r="A208" s="111"/>
      <c r="B208" s="77"/>
      <c r="C208" s="77"/>
      <c r="D208" s="111"/>
    </row>
    <row r="209" spans="1:4" x14ac:dyDescent="0.2">
      <c r="A209" s="111"/>
      <c r="B209" s="77"/>
      <c r="C209" s="77"/>
      <c r="D209" s="111"/>
    </row>
    <row r="210" spans="1:4" x14ac:dyDescent="0.2">
      <c r="A210" s="111"/>
      <c r="B210" s="77"/>
      <c r="C210" s="77"/>
      <c r="D210" s="111"/>
    </row>
    <row r="211" spans="1:4" x14ac:dyDescent="0.2">
      <c r="A211" s="111"/>
      <c r="B211" s="77"/>
      <c r="C211" s="77"/>
      <c r="D211" s="111"/>
    </row>
    <row r="212" spans="1:4" x14ac:dyDescent="0.2">
      <c r="A212" s="111"/>
      <c r="B212" s="77"/>
      <c r="C212" s="77"/>
      <c r="D212" s="111"/>
    </row>
    <row r="213" spans="1:4" x14ac:dyDescent="0.2">
      <c r="A213" s="111"/>
      <c r="B213" s="77"/>
      <c r="C213" s="77"/>
      <c r="D213" s="111"/>
    </row>
    <row r="214" spans="1:4" x14ac:dyDescent="0.2">
      <c r="A214" s="111"/>
      <c r="B214" s="77"/>
      <c r="C214" s="77"/>
      <c r="D214" s="111"/>
    </row>
    <row r="215" spans="1:4" x14ac:dyDescent="0.2">
      <c r="A215" s="111"/>
      <c r="B215" s="77"/>
      <c r="C215" s="77"/>
      <c r="D215" s="111"/>
    </row>
    <row r="216" spans="1:4" x14ac:dyDescent="0.2">
      <c r="A216" s="111"/>
      <c r="B216" s="77"/>
      <c r="C216" s="77"/>
      <c r="D216" s="111"/>
    </row>
    <row r="217" spans="1:4" x14ac:dyDescent="0.2">
      <c r="A217" s="111"/>
      <c r="B217" s="77"/>
      <c r="C217" s="77"/>
      <c r="D217" s="111"/>
    </row>
    <row r="218" spans="1:4" x14ac:dyDescent="0.2">
      <c r="A218" s="111"/>
      <c r="B218" s="77"/>
      <c r="C218" s="77"/>
      <c r="D218" s="111"/>
    </row>
    <row r="219" spans="1:4" x14ac:dyDescent="0.2">
      <c r="A219" s="111"/>
      <c r="B219" s="77"/>
      <c r="C219" s="77"/>
      <c r="D219" s="111"/>
    </row>
    <row r="220" spans="1:4" x14ac:dyDescent="0.2">
      <c r="A220" s="111"/>
      <c r="B220" s="77"/>
      <c r="C220" s="77"/>
      <c r="D220" s="111"/>
    </row>
    <row r="221" spans="1:4" x14ac:dyDescent="0.2">
      <c r="A221" s="111"/>
      <c r="B221" s="77"/>
      <c r="C221" s="77"/>
      <c r="D221" s="111"/>
    </row>
    <row r="222" spans="1:4" x14ac:dyDescent="0.2">
      <c r="A222" s="111"/>
      <c r="B222" s="77"/>
      <c r="C222" s="77"/>
      <c r="D222" s="111"/>
    </row>
    <row r="223" spans="1:4" x14ac:dyDescent="0.2">
      <c r="A223" s="111"/>
      <c r="B223" s="77"/>
      <c r="C223" s="77"/>
      <c r="D223" s="111"/>
    </row>
    <row r="224" spans="1:4" x14ac:dyDescent="0.2">
      <c r="A224" s="111"/>
      <c r="B224" s="77"/>
      <c r="C224" s="77"/>
      <c r="D224" s="111"/>
    </row>
    <row r="225" spans="1:4" x14ac:dyDescent="0.2">
      <c r="A225" s="111"/>
      <c r="B225" s="77"/>
      <c r="C225" s="77"/>
      <c r="D225" s="111"/>
    </row>
    <row r="226" spans="1:4" x14ac:dyDescent="0.2">
      <c r="A226" s="111"/>
      <c r="B226" s="77"/>
      <c r="C226" s="77"/>
      <c r="D226" s="111"/>
    </row>
    <row r="227" spans="1:4" x14ac:dyDescent="0.2">
      <c r="A227" s="111"/>
      <c r="B227" s="77"/>
      <c r="C227" s="77"/>
      <c r="D227" s="111"/>
    </row>
    <row r="228" spans="1:4" x14ac:dyDescent="0.2">
      <c r="A228" s="111"/>
      <c r="B228" s="77"/>
      <c r="C228" s="77"/>
      <c r="D228" s="111"/>
    </row>
    <row r="229" spans="1:4" x14ac:dyDescent="0.2">
      <c r="A229" s="111"/>
      <c r="B229" s="77"/>
      <c r="C229" s="77"/>
      <c r="D229" s="111"/>
    </row>
    <row r="230" spans="1:4" x14ac:dyDescent="0.2">
      <c r="A230" s="111"/>
      <c r="B230" s="77"/>
      <c r="C230" s="77"/>
      <c r="D230" s="111"/>
    </row>
    <row r="231" spans="1:4" x14ac:dyDescent="0.2">
      <c r="A231" s="111"/>
      <c r="B231" s="77"/>
      <c r="C231" s="77"/>
      <c r="D231" s="111"/>
    </row>
    <row r="232" spans="1:4" x14ac:dyDescent="0.2">
      <c r="A232" s="111"/>
      <c r="B232" s="77"/>
      <c r="C232" s="77"/>
      <c r="D232" s="111"/>
    </row>
    <row r="233" spans="1:4" x14ac:dyDescent="0.2">
      <c r="A233" s="111"/>
      <c r="B233" s="77"/>
      <c r="C233" s="77"/>
      <c r="D233" s="111"/>
    </row>
    <row r="234" spans="1:4" x14ac:dyDescent="0.2">
      <c r="A234" s="111"/>
      <c r="B234" s="77"/>
      <c r="C234" s="77"/>
      <c r="D234" s="111"/>
    </row>
    <row r="235" spans="1:4" x14ac:dyDescent="0.2">
      <c r="A235" s="111"/>
      <c r="B235" s="77"/>
      <c r="C235" s="77"/>
      <c r="D235" s="111"/>
    </row>
    <row r="236" spans="1:4" x14ac:dyDescent="0.2">
      <c r="A236" s="111"/>
      <c r="B236" s="77"/>
      <c r="C236" s="77"/>
      <c r="D236" s="111"/>
    </row>
    <row r="237" spans="1:4" x14ac:dyDescent="0.2">
      <c r="A237" s="111"/>
      <c r="B237" s="77"/>
      <c r="C237" s="77"/>
      <c r="D237" s="111"/>
    </row>
    <row r="238" spans="1:4" x14ac:dyDescent="0.2">
      <c r="A238" s="111"/>
      <c r="B238" s="77"/>
      <c r="C238" s="77"/>
      <c r="D238" s="111"/>
    </row>
    <row r="239" spans="1:4" x14ac:dyDescent="0.2">
      <c r="A239" s="111"/>
      <c r="B239" s="77"/>
      <c r="C239" s="77"/>
      <c r="D239" s="111"/>
    </row>
    <row r="240" spans="1:4" x14ac:dyDescent="0.2">
      <c r="A240" s="111"/>
      <c r="B240" s="77"/>
      <c r="C240" s="77"/>
      <c r="D240" s="111"/>
    </row>
    <row r="241" spans="1:4" x14ac:dyDescent="0.2">
      <c r="A241" s="111"/>
      <c r="B241" s="77"/>
      <c r="C241" s="77"/>
      <c r="D241" s="111"/>
    </row>
    <row r="242" spans="1:4" x14ac:dyDescent="0.2">
      <c r="A242" s="111"/>
      <c r="B242" s="77"/>
      <c r="C242" s="77"/>
      <c r="D242" s="111"/>
    </row>
    <row r="243" spans="1:4" x14ac:dyDescent="0.2">
      <c r="A243" s="111"/>
      <c r="B243" s="77"/>
      <c r="C243" s="77"/>
      <c r="D243" s="111"/>
    </row>
    <row r="244" spans="1:4" x14ac:dyDescent="0.2">
      <c r="A244" s="111"/>
      <c r="B244" s="77"/>
      <c r="C244" s="77"/>
      <c r="D244" s="111"/>
    </row>
    <row r="245" spans="1:4" x14ac:dyDescent="0.2">
      <c r="A245" s="111"/>
      <c r="B245" s="77"/>
      <c r="C245" s="77"/>
      <c r="D245" s="111"/>
    </row>
    <row r="246" spans="1:4" x14ac:dyDescent="0.2">
      <c r="A246" s="111"/>
      <c r="B246" s="77"/>
      <c r="C246" s="77"/>
      <c r="D246" s="111"/>
    </row>
    <row r="247" spans="1:4" x14ac:dyDescent="0.2">
      <c r="A247" s="111"/>
      <c r="B247" s="77"/>
      <c r="C247" s="77"/>
      <c r="D247" s="111"/>
    </row>
    <row r="248" spans="1:4" x14ac:dyDescent="0.2">
      <c r="A248" s="111"/>
      <c r="B248" s="77"/>
      <c r="C248" s="77"/>
      <c r="D248" s="111"/>
    </row>
    <row r="249" spans="1:4" x14ac:dyDescent="0.2">
      <c r="A249" s="111"/>
      <c r="B249" s="77"/>
      <c r="C249" s="77"/>
      <c r="D249" s="111"/>
    </row>
    <row r="250" spans="1:4" x14ac:dyDescent="0.2">
      <c r="A250" s="111"/>
      <c r="B250" s="77"/>
      <c r="C250" s="77"/>
      <c r="D250" s="111"/>
    </row>
    <row r="251" spans="1:4" x14ac:dyDescent="0.2">
      <c r="A251" s="111"/>
      <c r="B251" s="77"/>
      <c r="C251" s="77"/>
      <c r="D251" s="111"/>
    </row>
    <row r="252" spans="1:4" x14ac:dyDescent="0.2">
      <c r="A252" s="111"/>
      <c r="B252" s="77"/>
      <c r="C252" s="77"/>
      <c r="D252" s="111"/>
    </row>
    <row r="253" spans="1:4" x14ac:dyDescent="0.2">
      <c r="A253" s="111"/>
      <c r="B253" s="77"/>
      <c r="C253" s="77"/>
      <c r="D253" s="111"/>
    </row>
    <row r="254" spans="1:4" x14ac:dyDescent="0.2">
      <c r="A254" s="111"/>
      <c r="B254" s="77"/>
      <c r="C254" s="77"/>
      <c r="D254" s="111"/>
    </row>
    <row r="255" spans="1:4" x14ac:dyDescent="0.2">
      <c r="A255" s="111"/>
      <c r="B255" s="77"/>
      <c r="C255" s="77"/>
      <c r="D255" s="111"/>
    </row>
    <row r="256" spans="1:4" x14ac:dyDescent="0.2">
      <c r="A256" s="111"/>
      <c r="B256" s="77"/>
      <c r="C256" s="77"/>
      <c r="D256" s="111"/>
    </row>
    <row r="257" spans="1:4" x14ac:dyDescent="0.2">
      <c r="A257" s="111"/>
      <c r="B257" s="77"/>
      <c r="C257" s="77"/>
      <c r="D257" s="111"/>
    </row>
    <row r="258" spans="1:4" x14ac:dyDescent="0.2">
      <c r="A258" s="111"/>
      <c r="B258" s="77"/>
      <c r="C258" s="77"/>
      <c r="D258" s="111"/>
    </row>
    <row r="259" spans="1:4" x14ac:dyDescent="0.2">
      <c r="A259" s="111"/>
      <c r="B259" s="77"/>
      <c r="C259" s="77"/>
      <c r="D259" s="111"/>
    </row>
    <row r="260" spans="1:4" x14ac:dyDescent="0.2">
      <c r="A260" s="111"/>
      <c r="B260" s="77"/>
      <c r="C260" s="77"/>
      <c r="D260" s="111"/>
    </row>
    <row r="261" spans="1:4" x14ac:dyDescent="0.2">
      <c r="A261" s="111"/>
      <c r="B261" s="77"/>
      <c r="C261" s="77"/>
      <c r="D261" s="111"/>
    </row>
    <row r="262" spans="1:4" x14ac:dyDescent="0.2">
      <c r="A262" s="111"/>
      <c r="B262" s="77"/>
      <c r="C262" s="77"/>
      <c r="D262" s="111"/>
    </row>
    <row r="263" spans="1:4" x14ac:dyDescent="0.2">
      <c r="A263" s="111"/>
      <c r="B263" s="77"/>
      <c r="C263" s="77"/>
      <c r="D263" s="111"/>
    </row>
    <row r="264" spans="1:4" x14ac:dyDescent="0.2">
      <c r="A264" s="111"/>
      <c r="B264" s="77"/>
      <c r="C264" s="77"/>
      <c r="D264" s="111"/>
    </row>
    <row r="265" spans="1:4" x14ac:dyDescent="0.2">
      <c r="A265" s="111"/>
      <c r="B265" s="77"/>
      <c r="C265" s="77"/>
      <c r="D265" s="111"/>
    </row>
    <row r="266" spans="1:4" x14ac:dyDescent="0.2">
      <c r="A266" s="111"/>
      <c r="B266" s="77"/>
      <c r="C266" s="77"/>
      <c r="D266" s="111"/>
    </row>
    <row r="267" spans="1:4" x14ac:dyDescent="0.2">
      <c r="A267" s="111"/>
      <c r="B267" s="77"/>
      <c r="C267" s="77"/>
      <c r="D267" s="111"/>
    </row>
    <row r="268" spans="1:4" x14ac:dyDescent="0.2">
      <c r="A268" s="111"/>
      <c r="B268" s="77"/>
      <c r="C268" s="77"/>
      <c r="D268" s="111"/>
    </row>
    <row r="269" spans="1:4" x14ac:dyDescent="0.2">
      <c r="A269" s="111"/>
      <c r="B269" s="77"/>
      <c r="C269" s="77"/>
      <c r="D269" s="111"/>
    </row>
    <row r="270" spans="1:4" x14ac:dyDescent="0.2">
      <c r="A270" s="111"/>
      <c r="B270" s="77"/>
      <c r="C270" s="77"/>
      <c r="D270" s="111"/>
    </row>
    <row r="271" spans="1:4" x14ac:dyDescent="0.2">
      <c r="A271" s="111"/>
      <c r="B271" s="77"/>
      <c r="C271" s="77"/>
      <c r="D271" s="111"/>
    </row>
    <row r="272" spans="1:4" x14ac:dyDescent="0.2">
      <c r="A272" s="111"/>
      <c r="B272" s="77"/>
      <c r="C272" s="77"/>
      <c r="D272" s="111"/>
    </row>
    <row r="273" spans="1:4" x14ac:dyDescent="0.2">
      <c r="A273" s="111"/>
      <c r="B273" s="77"/>
      <c r="C273" s="77"/>
      <c r="D273" s="111"/>
    </row>
    <row r="274" spans="1:4" x14ac:dyDescent="0.2">
      <c r="A274" s="111"/>
      <c r="B274" s="77"/>
      <c r="C274" s="77"/>
      <c r="D274" s="111"/>
    </row>
    <row r="275" spans="1:4" x14ac:dyDescent="0.2">
      <c r="A275" s="111"/>
      <c r="B275" s="77"/>
      <c r="C275" s="77"/>
      <c r="D275" s="111"/>
    </row>
    <row r="276" spans="1:4" x14ac:dyDescent="0.2">
      <c r="A276" s="111"/>
      <c r="B276" s="77"/>
      <c r="C276" s="77"/>
      <c r="D276" s="111"/>
    </row>
    <row r="277" spans="1:4" x14ac:dyDescent="0.2">
      <c r="A277" s="111"/>
      <c r="B277" s="77"/>
      <c r="C277" s="77"/>
      <c r="D277" s="111"/>
    </row>
    <row r="278" spans="1:4" x14ac:dyDescent="0.2">
      <c r="A278" s="111"/>
      <c r="B278" s="77"/>
      <c r="C278" s="77"/>
      <c r="D278" s="111"/>
    </row>
    <row r="279" spans="1:4" x14ac:dyDescent="0.2">
      <c r="A279" s="111"/>
      <c r="B279" s="77"/>
      <c r="C279" s="77"/>
      <c r="D279" s="111"/>
    </row>
    <row r="280" spans="1:4" x14ac:dyDescent="0.2">
      <c r="A280" s="111"/>
      <c r="B280" s="77"/>
      <c r="C280" s="77"/>
      <c r="D280" s="111"/>
    </row>
    <row r="281" spans="1:4" x14ac:dyDescent="0.2">
      <c r="A281" s="111"/>
      <c r="B281" s="77"/>
      <c r="C281" s="77"/>
      <c r="D281" s="111"/>
    </row>
    <row r="282" spans="1:4" x14ac:dyDescent="0.2">
      <c r="A282" s="111"/>
      <c r="B282" s="77"/>
      <c r="C282" s="77"/>
      <c r="D282" s="111"/>
    </row>
    <row r="283" spans="1:4" x14ac:dyDescent="0.2">
      <c r="A283" s="111"/>
      <c r="B283" s="77"/>
      <c r="C283" s="77"/>
      <c r="D283" s="111"/>
    </row>
    <row r="284" spans="1:4" x14ac:dyDescent="0.2">
      <c r="A284" s="111"/>
      <c r="B284" s="77"/>
      <c r="C284" s="77"/>
      <c r="D284" s="111"/>
    </row>
    <row r="285" spans="1:4" x14ac:dyDescent="0.2">
      <c r="A285" s="111"/>
      <c r="B285" s="77"/>
      <c r="C285" s="77"/>
      <c r="D285" s="111"/>
    </row>
    <row r="286" spans="1:4" x14ac:dyDescent="0.2">
      <c r="A286" s="111"/>
      <c r="B286" s="77"/>
      <c r="C286" s="77"/>
      <c r="D286" s="111"/>
    </row>
    <row r="287" spans="1:4" x14ac:dyDescent="0.2">
      <c r="A287" s="111"/>
      <c r="B287" s="77"/>
      <c r="C287" s="77"/>
      <c r="D287" s="111"/>
    </row>
    <row r="288" spans="1:4" x14ac:dyDescent="0.2">
      <c r="A288" s="111"/>
      <c r="B288" s="77"/>
      <c r="C288" s="77"/>
      <c r="D288" s="111"/>
    </row>
    <row r="289" spans="1:4" x14ac:dyDescent="0.2">
      <c r="A289" s="111"/>
      <c r="B289" s="77"/>
      <c r="C289" s="77"/>
      <c r="D289" s="111"/>
    </row>
    <row r="290" spans="1:4" x14ac:dyDescent="0.2">
      <c r="A290" s="111"/>
      <c r="B290" s="77"/>
      <c r="C290" s="77"/>
      <c r="D290" s="111"/>
    </row>
    <row r="291" spans="1:4" x14ac:dyDescent="0.2">
      <c r="A291" s="111"/>
      <c r="B291" s="77"/>
      <c r="C291" s="77"/>
      <c r="D291" s="111"/>
    </row>
    <row r="292" spans="1:4" x14ac:dyDescent="0.2">
      <c r="A292" s="111"/>
      <c r="B292" s="77"/>
      <c r="C292" s="77"/>
      <c r="D292" s="111"/>
    </row>
    <row r="293" spans="1:4" x14ac:dyDescent="0.2">
      <c r="A293" s="111"/>
      <c r="B293" s="77"/>
      <c r="C293" s="77"/>
      <c r="D293" s="111"/>
    </row>
    <row r="294" spans="1:4" x14ac:dyDescent="0.2">
      <c r="A294" s="111"/>
      <c r="B294" s="77"/>
      <c r="C294" s="77"/>
      <c r="D294" s="111"/>
    </row>
    <row r="295" spans="1:4" x14ac:dyDescent="0.2">
      <c r="A295" s="111"/>
      <c r="B295" s="77"/>
      <c r="C295" s="77"/>
      <c r="D295" s="111"/>
    </row>
    <row r="296" spans="1:4" x14ac:dyDescent="0.2">
      <c r="A296" s="111"/>
      <c r="B296" s="77"/>
      <c r="C296" s="77"/>
      <c r="D296" s="111"/>
    </row>
    <row r="297" spans="1:4" x14ac:dyDescent="0.2">
      <c r="A297" s="111"/>
      <c r="B297" s="77"/>
      <c r="C297" s="77"/>
      <c r="D297" s="111"/>
    </row>
    <row r="298" spans="1:4" x14ac:dyDescent="0.2">
      <c r="A298" s="111"/>
      <c r="B298" s="77"/>
      <c r="C298" s="77"/>
      <c r="D298" s="111"/>
    </row>
    <row r="299" spans="1:4" x14ac:dyDescent="0.2">
      <c r="A299" s="111"/>
      <c r="B299" s="77"/>
      <c r="C299" s="77"/>
      <c r="D299" s="111"/>
    </row>
    <row r="300" spans="1:4" x14ac:dyDescent="0.2">
      <c r="A300" s="111"/>
      <c r="B300" s="77"/>
      <c r="C300" s="77"/>
      <c r="D300" s="111"/>
    </row>
  </sheetData>
  <pageMargins left="0" right="0"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Used'!D25</f>
        <v>0</v>
      </c>
      <c r="B5" s="190"/>
      <c r="C5" s="190"/>
      <c r="D5" s="190"/>
      <c r="E5" s="52" t="s">
        <v>71</v>
      </c>
      <c r="F5" s="40">
        <f>'Sites Used'!B25</f>
        <v>0</v>
      </c>
      <c r="G5" s="1"/>
      <c r="H5" s="1"/>
      <c r="I5" s="1"/>
      <c r="J5" s="1"/>
    </row>
    <row r="6" spans="1:10" ht="9" customHeight="1" x14ac:dyDescent="0.2">
      <c r="A6" s="29"/>
      <c r="B6" s="1"/>
      <c r="C6" s="1"/>
      <c r="D6" s="1"/>
      <c r="E6" s="1"/>
      <c r="F6" s="1"/>
      <c r="G6" s="1"/>
      <c r="H6" s="1"/>
      <c r="I6" s="1"/>
      <c r="J6" s="1"/>
    </row>
    <row r="7" spans="1:10" x14ac:dyDescent="0.2">
      <c r="A7" s="192" t="str">
        <f>IF('Sites Used'!E25="","",'Sites Used'!E25)</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Results'!G28</f>
        <v>0</v>
      </c>
      <c r="E21" s="57" t="s">
        <v>38</v>
      </c>
      <c r="F21" s="221" t="s">
        <v>39</v>
      </c>
      <c r="G21" s="221"/>
      <c r="H21" s="221" t="s">
        <v>40</v>
      </c>
      <c r="I21" s="221"/>
      <c r="J21" s="221"/>
    </row>
    <row r="22" spans="1:10" x14ac:dyDescent="0.2">
      <c r="A22" s="56" t="s">
        <v>63</v>
      </c>
      <c r="B22" s="221" t="s">
        <v>41</v>
      </c>
      <c r="C22" s="221"/>
      <c r="D22" s="49">
        <f>'Lead &amp; Copper Results'!B28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Used'!D26</f>
        <v>0</v>
      </c>
      <c r="B5" s="190"/>
      <c r="C5" s="190"/>
      <c r="D5" s="190"/>
      <c r="E5" s="52" t="s">
        <v>71</v>
      </c>
      <c r="F5" s="40">
        <f>'Sites Used'!B26</f>
        <v>0</v>
      </c>
      <c r="G5" s="1"/>
      <c r="H5" s="1"/>
      <c r="I5" s="1"/>
      <c r="J5" s="1"/>
    </row>
    <row r="6" spans="1:10" ht="9" customHeight="1" x14ac:dyDescent="0.2">
      <c r="A6" s="29"/>
      <c r="B6" s="1"/>
      <c r="C6" s="1"/>
      <c r="D6" s="1"/>
      <c r="E6" s="1"/>
      <c r="F6" s="1"/>
      <c r="G6" s="1"/>
      <c r="H6" s="1"/>
      <c r="I6" s="1"/>
      <c r="J6" s="1"/>
    </row>
    <row r="7" spans="1:10" x14ac:dyDescent="0.2">
      <c r="A7" s="192" t="str">
        <f>IF('Sites Used'!E26="","",'Sites Used'!E26)</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Results'!G29</f>
        <v>0</v>
      </c>
      <c r="E21" s="57" t="s">
        <v>38</v>
      </c>
      <c r="F21" s="221" t="s">
        <v>39</v>
      </c>
      <c r="G21" s="221"/>
      <c r="H21" s="221" t="s">
        <v>40</v>
      </c>
      <c r="I21" s="221"/>
      <c r="J21" s="221"/>
    </row>
    <row r="22" spans="1:10" x14ac:dyDescent="0.2">
      <c r="A22" s="56" t="s">
        <v>63</v>
      </c>
      <c r="B22" s="221" t="s">
        <v>41</v>
      </c>
      <c r="C22" s="221"/>
      <c r="D22" s="49">
        <f>'Lead &amp; Copper Results'!B29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Used'!D27</f>
        <v>0</v>
      </c>
      <c r="B5" s="190"/>
      <c r="C5" s="190"/>
      <c r="D5" s="190"/>
      <c r="E5" s="52" t="s">
        <v>71</v>
      </c>
      <c r="F5" s="40">
        <f>'Sites Used'!B27</f>
        <v>0</v>
      </c>
      <c r="G5" s="1"/>
      <c r="H5" s="1"/>
      <c r="I5" s="1"/>
      <c r="J5" s="1"/>
    </row>
    <row r="6" spans="1:10" ht="9" customHeight="1" x14ac:dyDescent="0.2">
      <c r="A6" s="29"/>
      <c r="B6" s="1"/>
      <c r="C6" s="1"/>
      <c r="D6" s="1"/>
      <c r="E6" s="1"/>
      <c r="F6" s="1"/>
      <c r="G6" s="1"/>
      <c r="H6" s="1"/>
      <c r="I6" s="1"/>
      <c r="J6" s="1"/>
    </row>
    <row r="7" spans="1:10" x14ac:dyDescent="0.2">
      <c r="A7" s="192" t="str">
        <f>IF('Sites Used'!E27="","",'Sites Used'!E27)</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Results'!G30</f>
        <v>0</v>
      </c>
      <c r="E21" s="57" t="s">
        <v>38</v>
      </c>
      <c r="F21" s="221" t="s">
        <v>39</v>
      </c>
      <c r="G21" s="221"/>
      <c r="H21" s="221" t="s">
        <v>40</v>
      </c>
      <c r="I21" s="221"/>
      <c r="J21" s="221"/>
    </row>
    <row r="22" spans="1:10" x14ac:dyDescent="0.2">
      <c r="A22" s="56" t="s">
        <v>63</v>
      </c>
      <c r="B22" s="221" t="s">
        <v>41</v>
      </c>
      <c r="C22" s="221"/>
      <c r="D22" s="49">
        <f>'Lead &amp; Copper Results'!B30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Used'!D28</f>
        <v>0</v>
      </c>
      <c r="B5" s="190"/>
      <c r="C5" s="190"/>
      <c r="D5" s="190"/>
      <c r="E5" s="52" t="s">
        <v>71</v>
      </c>
      <c r="F5" s="40">
        <f>'Sites Used'!B28</f>
        <v>0</v>
      </c>
      <c r="G5" s="1"/>
      <c r="H5" s="1"/>
      <c r="I5" s="1"/>
      <c r="J5" s="1"/>
    </row>
    <row r="6" spans="1:10" ht="9" customHeight="1" x14ac:dyDescent="0.2">
      <c r="A6" s="29"/>
      <c r="B6" s="1"/>
      <c r="C6" s="1"/>
      <c r="D6" s="1"/>
      <c r="E6" s="1"/>
      <c r="F6" s="1"/>
      <c r="G6" s="1"/>
      <c r="H6" s="1"/>
      <c r="I6" s="1"/>
      <c r="J6" s="1"/>
    </row>
    <row r="7" spans="1:10" x14ac:dyDescent="0.2">
      <c r="A7" s="192" t="str">
        <f>IF('Sites Used'!E28="","",'Sites Used'!E28)</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Results'!G31</f>
        <v>0</v>
      </c>
      <c r="E21" s="57" t="s">
        <v>38</v>
      </c>
      <c r="F21" s="221" t="s">
        <v>39</v>
      </c>
      <c r="G21" s="221"/>
      <c r="H21" s="221" t="s">
        <v>40</v>
      </c>
      <c r="I21" s="221"/>
      <c r="J21" s="221"/>
    </row>
    <row r="22" spans="1:10" x14ac:dyDescent="0.2">
      <c r="A22" s="56" t="s">
        <v>63</v>
      </c>
      <c r="B22" s="221" t="s">
        <v>41</v>
      </c>
      <c r="C22" s="221"/>
      <c r="D22" s="49">
        <f>'Lead &amp; Copper Results'!B31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Used'!C29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Used'!D29</f>
        <v>0</v>
      </c>
      <c r="B5" s="190"/>
      <c r="C5" s="190"/>
      <c r="D5" s="190"/>
      <c r="E5" s="52" t="s">
        <v>71</v>
      </c>
      <c r="F5" s="40">
        <f>'Sites Used'!B29</f>
        <v>0</v>
      </c>
      <c r="G5" s="1"/>
      <c r="H5" s="1"/>
      <c r="I5" s="1"/>
      <c r="J5" s="1"/>
    </row>
    <row r="6" spans="1:10" ht="9" customHeight="1" x14ac:dyDescent="0.2">
      <c r="A6" s="29"/>
      <c r="B6" s="1"/>
      <c r="C6" s="1"/>
      <c r="D6" s="1"/>
      <c r="E6" s="1"/>
      <c r="F6" s="1"/>
      <c r="G6" s="1"/>
      <c r="H6" s="1"/>
      <c r="I6" s="1"/>
      <c r="J6" s="1"/>
    </row>
    <row r="7" spans="1:10" x14ac:dyDescent="0.2">
      <c r="A7" s="192" t="str">
        <f>IF('Sites Used'!E29="","",'Sites Used'!E29)</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Used'!F29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Results'!G32</f>
        <v>0</v>
      </c>
      <c r="E21" s="57" t="s">
        <v>38</v>
      </c>
      <c r="F21" s="221" t="s">
        <v>39</v>
      </c>
      <c r="G21" s="221"/>
      <c r="H21" s="221" t="s">
        <v>40</v>
      </c>
      <c r="I21" s="221"/>
      <c r="J21" s="221"/>
    </row>
    <row r="22" spans="1:10" x14ac:dyDescent="0.2">
      <c r="A22" s="56" t="s">
        <v>63</v>
      </c>
      <c r="B22" s="221" t="s">
        <v>41</v>
      </c>
      <c r="C22" s="221"/>
      <c r="D22" s="49">
        <f>'Lead &amp; Copper Results'!B32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Used'!D30</f>
        <v>0</v>
      </c>
      <c r="B5" s="190"/>
      <c r="C5" s="190"/>
      <c r="D5" s="190"/>
      <c r="E5" s="52" t="s">
        <v>71</v>
      </c>
      <c r="F5" s="40">
        <f>'Sites Used'!B30</f>
        <v>0</v>
      </c>
      <c r="G5" s="1"/>
      <c r="H5" s="1"/>
      <c r="I5" s="1"/>
      <c r="J5" s="1"/>
    </row>
    <row r="6" spans="1:10" ht="9" customHeight="1" x14ac:dyDescent="0.2">
      <c r="A6" s="29"/>
      <c r="B6" s="1"/>
      <c r="C6" s="1"/>
      <c r="D6" s="1"/>
      <c r="E6" s="1"/>
      <c r="F6" s="1"/>
      <c r="G6" s="1"/>
      <c r="H6" s="1"/>
      <c r="I6" s="1"/>
      <c r="J6" s="1"/>
    </row>
    <row r="7" spans="1:10" x14ac:dyDescent="0.2">
      <c r="A7" s="192" t="str">
        <f>IF('Sites Used'!E30="","",'Sites Used'!E30)</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Results'!G33</f>
        <v>0</v>
      </c>
      <c r="E21" s="57" t="s">
        <v>38</v>
      </c>
      <c r="F21" s="221" t="s">
        <v>39</v>
      </c>
      <c r="G21" s="221"/>
      <c r="H21" s="221" t="s">
        <v>40</v>
      </c>
      <c r="I21" s="221"/>
      <c r="J21" s="221"/>
    </row>
    <row r="22" spans="1:10" x14ac:dyDescent="0.2">
      <c r="A22" s="56" t="s">
        <v>63</v>
      </c>
      <c r="B22" s="221" t="s">
        <v>41</v>
      </c>
      <c r="C22" s="221"/>
      <c r="D22" s="49">
        <f>'Lead &amp; Copper Results'!B33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Used'!D31</f>
        <v>0</v>
      </c>
      <c r="B5" s="190"/>
      <c r="C5" s="190"/>
      <c r="D5" s="190"/>
      <c r="E5" s="52" t="s">
        <v>71</v>
      </c>
      <c r="F5" s="40">
        <f>'Sites Used'!B31</f>
        <v>0</v>
      </c>
      <c r="G5" s="1"/>
      <c r="H5" s="1"/>
      <c r="I5" s="1"/>
      <c r="J5" s="1"/>
    </row>
    <row r="6" spans="1:10" ht="9" customHeight="1" x14ac:dyDescent="0.2">
      <c r="A6" s="29"/>
      <c r="B6" s="1"/>
      <c r="C6" s="1"/>
      <c r="D6" s="1"/>
      <c r="E6" s="1"/>
      <c r="F6" s="1"/>
      <c r="G6" s="1"/>
      <c r="H6" s="1"/>
      <c r="I6" s="1"/>
      <c r="J6" s="1"/>
    </row>
    <row r="7" spans="1:10" x14ac:dyDescent="0.2">
      <c r="A7" s="192" t="str">
        <f>IF('Sites Used'!E31="","",'Sites Used'!E31)</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Results'!G34</f>
        <v>0</v>
      </c>
      <c r="E21" s="57" t="s">
        <v>38</v>
      </c>
      <c r="F21" s="221" t="s">
        <v>39</v>
      </c>
      <c r="G21" s="221"/>
      <c r="H21" s="221" t="s">
        <v>40</v>
      </c>
      <c r="I21" s="221"/>
      <c r="J21" s="221"/>
    </row>
    <row r="22" spans="1:10" x14ac:dyDescent="0.2">
      <c r="A22" s="56" t="s">
        <v>63</v>
      </c>
      <c r="B22" s="221" t="s">
        <v>41</v>
      </c>
      <c r="C22" s="221"/>
      <c r="D22" s="49">
        <f>'Lead &amp; Copper Results'!B34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Used'!D32</f>
        <v>0</v>
      </c>
      <c r="B5" s="190"/>
      <c r="C5" s="190"/>
      <c r="D5" s="190"/>
      <c r="E5" s="52" t="s">
        <v>71</v>
      </c>
      <c r="F5" s="40">
        <f>'Sites Used'!B32</f>
        <v>0</v>
      </c>
      <c r="G5" s="1"/>
      <c r="H5" s="1"/>
      <c r="I5" s="1"/>
      <c r="J5" s="1"/>
    </row>
    <row r="6" spans="1:10" ht="9" customHeight="1" x14ac:dyDescent="0.2">
      <c r="A6" s="29"/>
      <c r="B6" s="1"/>
      <c r="C6" s="1"/>
      <c r="D6" s="1"/>
      <c r="E6" s="1"/>
      <c r="F6" s="1"/>
      <c r="G6" s="1"/>
      <c r="H6" s="1"/>
      <c r="I6" s="1"/>
      <c r="J6" s="1"/>
    </row>
    <row r="7" spans="1:10" x14ac:dyDescent="0.2">
      <c r="A7" s="192" t="str">
        <f>IF('Sites Used'!E32="","",'Sites Used'!E32)</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Results'!G35</f>
        <v>0</v>
      </c>
      <c r="E21" s="57" t="s">
        <v>38</v>
      </c>
      <c r="F21" s="221" t="s">
        <v>39</v>
      </c>
      <c r="G21" s="221"/>
      <c r="H21" s="221" t="s">
        <v>40</v>
      </c>
      <c r="I21" s="221"/>
      <c r="J21" s="221"/>
    </row>
    <row r="22" spans="1:10" x14ac:dyDescent="0.2">
      <c r="A22" s="56" t="s">
        <v>63</v>
      </c>
      <c r="B22" s="221" t="s">
        <v>41</v>
      </c>
      <c r="C22" s="221"/>
      <c r="D22" s="49">
        <f>'Lead &amp; Copper Results'!B35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Cover!$B$10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Used'!D33</f>
        <v>0</v>
      </c>
      <c r="B5" s="190"/>
      <c r="C5" s="190"/>
      <c r="D5" s="190"/>
      <c r="E5" s="52" t="s">
        <v>71</v>
      </c>
      <c r="F5" s="40">
        <f>'Sites Used'!B33</f>
        <v>0</v>
      </c>
      <c r="G5" s="1"/>
      <c r="H5" s="1"/>
      <c r="I5" s="1"/>
      <c r="J5" s="1"/>
    </row>
    <row r="6" spans="1:10" ht="9" customHeight="1" x14ac:dyDescent="0.2">
      <c r="A6" s="29"/>
      <c r="B6" s="1"/>
      <c r="C6" s="1"/>
      <c r="D6" s="1"/>
      <c r="E6" s="1"/>
      <c r="F6" s="1"/>
      <c r="G6" s="1"/>
      <c r="H6" s="1"/>
      <c r="I6" s="1"/>
      <c r="J6" s="1"/>
    </row>
    <row r="7" spans="1:10" x14ac:dyDescent="0.2">
      <c r="A7" s="192" t="str">
        <f>IF('Sites Used'!E33="","",'Sites Used'!E33)</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Results'!G36</f>
        <v>0</v>
      </c>
      <c r="E21" s="57" t="s">
        <v>38</v>
      </c>
      <c r="F21" s="221" t="s">
        <v>39</v>
      </c>
      <c r="G21" s="221"/>
      <c r="H21" s="221" t="s">
        <v>40</v>
      </c>
      <c r="I21" s="221"/>
      <c r="J21" s="221"/>
    </row>
    <row r="22" spans="1:10" x14ac:dyDescent="0.2">
      <c r="A22" s="56" t="s">
        <v>63</v>
      </c>
      <c r="B22" s="221" t="s">
        <v>41</v>
      </c>
      <c r="C22" s="221"/>
      <c r="D22" s="49">
        <f>'Lead &amp; Copper Results'!B36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Used'!D34</f>
        <v>0</v>
      </c>
      <c r="B5" s="190"/>
      <c r="C5" s="190"/>
      <c r="D5" s="190"/>
      <c r="E5" s="52" t="s">
        <v>71</v>
      </c>
      <c r="F5" s="40">
        <f>'Sites Used'!B34</f>
        <v>0</v>
      </c>
      <c r="G5" s="1"/>
      <c r="H5" s="1"/>
      <c r="I5" s="1"/>
      <c r="J5" s="1"/>
    </row>
    <row r="6" spans="1:10" ht="9" customHeight="1" x14ac:dyDescent="0.2">
      <c r="A6" s="29"/>
      <c r="B6" s="1"/>
      <c r="C6" s="1"/>
      <c r="D6" s="1"/>
      <c r="E6" s="1"/>
      <c r="F6" s="1"/>
      <c r="G6" s="1"/>
      <c r="H6" s="1"/>
      <c r="I6" s="1"/>
      <c r="J6" s="1"/>
    </row>
    <row r="7" spans="1:10" x14ac:dyDescent="0.2">
      <c r="A7" s="192" t="str">
        <f>IF('Sites Used'!E34="","",'Sites Used'!E34)</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Results'!G37</f>
        <v>0</v>
      </c>
      <c r="E21" s="57" t="s">
        <v>38</v>
      </c>
      <c r="F21" s="221" t="s">
        <v>39</v>
      </c>
      <c r="G21" s="221"/>
      <c r="H21" s="221" t="s">
        <v>40</v>
      </c>
      <c r="I21" s="221"/>
      <c r="J21" s="221"/>
    </row>
    <row r="22" spans="1:10" x14ac:dyDescent="0.2">
      <c r="A22" s="56" t="s">
        <v>63</v>
      </c>
      <c r="B22" s="221" t="s">
        <v>41</v>
      </c>
      <c r="C22" s="221"/>
      <c r="D22" s="49">
        <f>'Lead &amp; Copper Results'!B37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83"/>
  <sheetViews>
    <sheetView showGridLines="0" showRuler="0" topLeftCell="B1" zoomScaleNormal="100" workbookViewId="0">
      <selection activeCell="B5" sqref="B5"/>
    </sheetView>
  </sheetViews>
  <sheetFormatPr defaultRowHeight="12.75" x14ac:dyDescent="0.2"/>
  <cols>
    <col min="3" max="3" width="25.7109375" customWidth="1"/>
    <col min="4" max="4" width="21.85546875" customWidth="1"/>
    <col min="5" max="5" width="26.7109375" customWidth="1"/>
    <col min="6" max="6" width="10.85546875" customWidth="1"/>
  </cols>
  <sheetData>
    <row r="1" spans="1:6" x14ac:dyDescent="0.2">
      <c r="B1" s="145">
        <f>Cover!C8</f>
        <v>0</v>
      </c>
      <c r="C1" s="145"/>
      <c r="D1" s="145"/>
      <c r="E1" s="7"/>
    </row>
    <row r="2" spans="1:6" ht="15.75" thickBot="1" x14ac:dyDescent="0.3">
      <c r="B2" s="51" t="s">
        <v>85</v>
      </c>
    </row>
    <row r="3" spans="1:6" ht="15" x14ac:dyDescent="0.25">
      <c r="A3" s="76" t="s">
        <v>72</v>
      </c>
      <c r="B3" s="59" t="s">
        <v>27</v>
      </c>
      <c r="C3" s="60" t="s">
        <v>68</v>
      </c>
      <c r="D3" s="60" t="s">
        <v>69</v>
      </c>
      <c r="E3" s="94" t="s">
        <v>70</v>
      </c>
      <c r="F3" s="98" t="s">
        <v>81</v>
      </c>
    </row>
    <row r="4" spans="1:6" x14ac:dyDescent="0.2">
      <c r="A4" s="2">
        <v>1</v>
      </c>
      <c r="B4" s="73"/>
      <c r="C4" s="70"/>
      <c r="D4" s="70"/>
      <c r="E4" s="95"/>
      <c r="F4" s="99"/>
    </row>
    <row r="5" spans="1:6" x14ac:dyDescent="0.2">
      <c r="A5" s="2">
        <v>2</v>
      </c>
      <c r="B5" s="73"/>
      <c r="C5" s="70"/>
      <c r="D5" s="71"/>
      <c r="E5" s="95"/>
      <c r="F5" s="99"/>
    </row>
    <row r="6" spans="1:6" x14ac:dyDescent="0.2">
      <c r="A6" s="2">
        <v>3</v>
      </c>
      <c r="B6" s="73"/>
      <c r="C6" s="70"/>
      <c r="D6" s="70"/>
      <c r="E6" s="95"/>
      <c r="F6" s="99"/>
    </row>
    <row r="7" spans="1:6" x14ac:dyDescent="0.2">
      <c r="A7" s="2">
        <v>4</v>
      </c>
      <c r="B7" s="74"/>
      <c r="C7" s="71"/>
      <c r="D7" s="71"/>
      <c r="E7" s="95"/>
      <c r="F7" s="99"/>
    </row>
    <row r="8" spans="1:6" x14ac:dyDescent="0.2">
      <c r="A8" s="2">
        <v>5</v>
      </c>
      <c r="B8" s="74"/>
      <c r="C8" s="70"/>
      <c r="D8" s="71"/>
      <c r="E8" s="95"/>
      <c r="F8" s="99"/>
    </row>
    <row r="9" spans="1:6" x14ac:dyDescent="0.2">
      <c r="A9" s="2">
        <v>6</v>
      </c>
      <c r="B9" s="74"/>
      <c r="C9" s="71"/>
      <c r="D9" s="71"/>
      <c r="E9" s="95"/>
      <c r="F9" s="99"/>
    </row>
    <row r="10" spans="1:6" x14ac:dyDescent="0.2">
      <c r="A10" s="2">
        <v>7</v>
      </c>
      <c r="B10" s="73"/>
      <c r="C10" s="70"/>
      <c r="D10" s="70"/>
      <c r="E10" s="95"/>
      <c r="F10" s="99"/>
    </row>
    <row r="11" spans="1:6" x14ac:dyDescent="0.2">
      <c r="A11" s="2">
        <v>8</v>
      </c>
      <c r="B11" s="74"/>
      <c r="C11" s="71"/>
      <c r="D11" s="71"/>
      <c r="E11" s="95"/>
      <c r="F11" s="99"/>
    </row>
    <row r="12" spans="1:6" x14ac:dyDescent="0.2">
      <c r="A12" s="2">
        <v>9</v>
      </c>
      <c r="B12" s="74"/>
      <c r="C12" s="70"/>
      <c r="D12" s="71"/>
      <c r="E12" s="95"/>
      <c r="F12" s="99"/>
    </row>
    <row r="13" spans="1:6" x14ac:dyDescent="0.2">
      <c r="A13" s="2">
        <v>10</v>
      </c>
      <c r="B13" s="74"/>
      <c r="C13" s="70"/>
      <c r="D13" s="71"/>
      <c r="E13" s="95"/>
      <c r="F13" s="99"/>
    </row>
    <row r="14" spans="1:6" x14ac:dyDescent="0.2">
      <c r="A14" s="2">
        <v>11</v>
      </c>
      <c r="B14" s="74"/>
      <c r="C14" s="71"/>
      <c r="D14" s="71"/>
      <c r="E14" s="95"/>
      <c r="F14" s="99"/>
    </row>
    <row r="15" spans="1:6" x14ac:dyDescent="0.2">
      <c r="A15" s="2">
        <v>12</v>
      </c>
      <c r="B15" s="74"/>
      <c r="C15" s="71"/>
      <c r="D15" s="71"/>
      <c r="E15" s="95"/>
      <c r="F15" s="99"/>
    </row>
    <row r="16" spans="1:6" x14ac:dyDescent="0.2">
      <c r="A16" s="2">
        <v>13</v>
      </c>
      <c r="B16" s="74"/>
      <c r="C16" s="70"/>
      <c r="D16" s="71"/>
      <c r="E16" s="95"/>
      <c r="F16" s="99"/>
    </row>
    <row r="17" spans="1:6" x14ac:dyDescent="0.2">
      <c r="A17" s="2">
        <v>14</v>
      </c>
      <c r="B17" s="74"/>
      <c r="C17" s="70"/>
      <c r="D17" s="71"/>
      <c r="E17" s="95"/>
      <c r="F17" s="99"/>
    </row>
    <row r="18" spans="1:6" x14ac:dyDescent="0.2">
      <c r="A18" s="2">
        <v>15</v>
      </c>
      <c r="B18" s="74"/>
      <c r="C18" s="70"/>
      <c r="D18" s="71"/>
      <c r="E18" s="95"/>
      <c r="F18" s="99"/>
    </row>
    <row r="19" spans="1:6" x14ac:dyDescent="0.2">
      <c r="A19" s="2">
        <v>16</v>
      </c>
      <c r="B19" s="74"/>
      <c r="C19" s="70"/>
      <c r="D19" s="71"/>
      <c r="E19" s="95"/>
      <c r="F19" s="99"/>
    </row>
    <row r="20" spans="1:6" x14ac:dyDescent="0.2">
      <c r="A20" s="2">
        <v>17</v>
      </c>
      <c r="B20" s="74"/>
      <c r="C20" s="70"/>
      <c r="D20" s="71"/>
      <c r="E20" s="95"/>
      <c r="F20" s="99"/>
    </row>
    <row r="21" spans="1:6" x14ac:dyDescent="0.2">
      <c r="A21" s="2">
        <v>18</v>
      </c>
      <c r="B21" s="74"/>
      <c r="C21" s="70"/>
      <c r="D21" s="71"/>
      <c r="E21" s="95"/>
      <c r="F21" s="99"/>
    </row>
    <row r="22" spans="1:6" x14ac:dyDescent="0.2">
      <c r="A22" s="2">
        <v>19</v>
      </c>
      <c r="B22" s="74"/>
      <c r="C22" s="71"/>
      <c r="D22" s="71"/>
      <c r="E22" s="95"/>
      <c r="F22" s="99"/>
    </row>
    <row r="23" spans="1:6" x14ac:dyDescent="0.2">
      <c r="A23" s="2">
        <v>20</v>
      </c>
      <c r="B23" s="74"/>
      <c r="C23" s="71"/>
      <c r="D23" s="71"/>
      <c r="E23" s="96"/>
      <c r="F23" s="99"/>
    </row>
    <row r="24" spans="1:6" x14ac:dyDescent="0.2">
      <c r="A24" s="2">
        <v>21</v>
      </c>
      <c r="B24" s="74"/>
      <c r="C24" s="70"/>
      <c r="D24" s="71"/>
      <c r="E24" s="96"/>
      <c r="F24" s="99"/>
    </row>
    <row r="25" spans="1:6" x14ac:dyDescent="0.2">
      <c r="A25" s="2">
        <v>22</v>
      </c>
      <c r="B25" s="74"/>
      <c r="C25" s="70"/>
      <c r="D25" s="71"/>
      <c r="E25" s="96"/>
      <c r="F25" s="99"/>
    </row>
    <row r="26" spans="1:6" x14ac:dyDescent="0.2">
      <c r="A26" s="2">
        <v>23</v>
      </c>
      <c r="B26" s="74"/>
      <c r="C26" s="71"/>
      <c r="D26" s="71"/>
      <c r="E26" s="96"/>
      <c r="F26" s="99"/>
    </row>
    <row r="27" spans="1:6" x14ac:dyDescent="0.2">
      <c r="A27" s="2">
        <v>24</v>
      </c>
      <c r="B27" s="74"/>
      <c r="C27" s="70"/>
      <c r="D27" s="71"/>
      <c r="E27" s="96"/>
      <c r="F27" s="99"/>
    </row>
    <row r="28" spans="1:6" x14ac:dyDescent="0.2">
      <c r="A28" s="2">
        <v>25</v>
      </c>
      <c r="B28" s="74"/>
      <c r="C28" s="71"/>
      <c r="D28" s="71"/>
      <c r="E28" s="96"/>
      <c r="F28" s="99"/>
    </row>
    <row r="29" spans="1:6" x14ac:dyDescent="0.2">
      <c r="A29" s="2">
        <v>26</v>
      </c>
      <c r="B29" s="74"/>
      <c r="C29" s="70"/>
      <c r="D29" s="71"/>
      <c r="E29" s="96"/>
      <c r="F29" s="99"/>
    </row>
    <row r="30" spans="1:6" x14ac:dyDescent="0.2">
      <c r="A30" s="2">
        <v>27</v>
      </c>
      <c r="B30" s="74"/>
      <c r="C30" s="71"/>
      <c r="D30" s="71"/>
      <c r="E30" s="96"/>
      <c r="F30" s="99"/>
    </row>
    <row r="31" spans="1:6" x14ac:dyDescent="0.2">
      <c r="A31" s="2">
        <v>28</v>
      </c>
      <c r="B31" s="74"/>
      <c r="C31" s="71"/>
      <c r="D31" s="71"/>
      <c r="E31" s="96"/>
      <c r="F31" s="99"/>
    </row>
    <row r="32" spans="1:6" x14ac:dyDescent="0.2">
      <c r="A32" s="2">
        <v>29</v>
      </c>
      <c r="B32" s="74"/>
      <c r="C32" s="70"/>
      <c r="D32" s="71"/>
      <c r="E32" s="96"/>
      <c r="F32" s="99"/>
    </row>
    <row r="33" spans="1:6" x14ac:dyDescent="0.2">
      <c r="A33" s="2">
        <v>30</v>
      </c>
      <c r="B33" s="74"/>
      <c r="C33" s="71"/>
      <c r="D33" s="71"/>
      <c r="E33" s="96"/>
      <c r="F33" s="99"/>
    </row>
    <row r="34" spans="1:6" x14ac:dyDescent="0.2">
      <c r="A34" s="2">
        <v>31</v>
      </c>
      <c r="B34" s="73"/>
      <c r="C34" s="70"/>
      <c r="D34" s="70"/>
      <c r="E34" s="95"/>
      <c r="F34" s="99"/>
    </row>
    <row r="35" spans="1:6" x14ac:dyDescent="0.2">
      <c r="A35" s="2">
        <v>32</v>
      </c>
      <c r="B35" s="74"/>
      <c r="C35" s="71"/>
      <c r="D35" s="71"/>
      <c r="E35" s="96"/>
      <c r="F35" s="99"/>
    </row>
    <row r="36" spans="1:6" x14ac:dyDescent="0.2">
      <c r="A36" s="2">
        <v>33</v>
      </c>
      <c r="B36" s="74"/>
      <c r="C36" s="71"/>
      <c r="D36" s="71"/>
      <c r="E36" s="96"/>
      <c r="F36" s="99"/>
    </row>
    <row r="37" spans="1:6" x14ac:dyDescent="0.2">
      <c r="A37" s="2">
        <v>34</v>
      </c>
      <c r="B37" s="74"/>
      <c r="C37" s="71"/>
      <c r="D37" s="71"/>
      <c r="E37" s="96"/>
      <c r="F37" s="99"/>
    </row>
    <row r="38" spans="1:6" x14ac:dyDescent="0.2">
      <c r="A38" s="2">
        <v>35</v>
      </c>
      <c r="B38" s="74"/>
      <c r="C38" s="71"/>
      <c r="D38" s="71"/>
      <c r="E38" s="96"/>
      <c r="F38" s="99"/>
    </row>
    <row r="39" spans="1:6" x14ac:dyDescent="0.2">
      <c r="A39" s="2">
        <v>36</v>
      </c>
      <c r="B39" s="74"/>
      <c r="C39" s="71"/>
      <c r="D39" s="71"/>
      <c r="E39" s="96"/>
      <c r="F39" s="99"/>
    </row>
    <row r="40" spans="1:6" x14ac:dyDescent="0.2">
      <c r="A40" s="2">
        <v>37</v>
      </c>
      <c r="B40" s="74"/>
      <c r="C40" s="71"/>
      <c r="D40" s="71"/>
      <c r="E40" s="96"/>
      <c r="F40" s="99"/>
    </row>
    <row r="41" spans="1:6" x14ac:dyDescent="0.2">
      <c r="A41" s="2">
        <v>38</v>
      </c>
      <c r="B41" s="74"/>
      <c r="C41" s="71"/>
      <c r="D41" s="71"/>
      <c r="E41" s="96"/>
      <c r="F41" s="99"/>
    </row>
    <row r="42" spans="1:6" x14ac:dyDescent="0.2">
      <c r="A42" s="2">
        <v>39</v>
      </c>
      <c r="B42" s="74"/>
      <c r="C42" s="71"/>
      <c r="D42" s="71"/>
      <c r="E42" s="96"/>
      <c r="F42" s="99"/>
    </row>
    <row r="43" spans="1:6" x14ac:dyDescent="0.2">
      <c r="A43" s="2">
        <v>40</v>
      </c>
      <c r="B43" s="74"/>
      <c r="C43" s="71"/>
      <c r="D43" s="71"/>
      <c r="E43" s="96"/>
      <c r="F43" s="99"/>
    </row>
    <row r="44" spans="1:6" x14ac:dyDescent="0.2">
      <c r="A44" s="2">
        <v>41</v>
      </c>
      <c r="B44" s="74"/>
      <c r="C44" s="71"/>
      <c r="D44" s="71"/>
      <c r="E44" s="96"/>
      <c r="F44" s="99"/>
    </row>
    <row r="45" spans="1:6" x14ac:dyDescent="0.2">
      <c r="A45" s="2">
        <v>42</v>
      </c>
      <c r="B45" s="74"/>
      <c r="C45" s="71"/>
      <c r="D45" s="71"/>
      <c r="E45" s="96"/>
      <c r="F45" s="99"/>
    </row>
    <row r="46" spans="1:6" x14ac:dyDescent="0.2">
      <c r="A46" s="2">
        <v>43</v>
      </c>
      <c r="B46" s="74"/>
      <c r="C46" s="71"/>
      <c r="D46" s="71"/>
      <c r="E46" s="96"/>
      <c r="F46" s="99"/>
    </row>
    <row r="47" spans="1:6" x14ac:dyDescent="0.2">
      <c r="A47" s="2">
        <v>44</v>
      </c>
      <c r="B47" s="74"/>
      <c r="C47" s="71"/>
      <c r="D47" s="71"/>
      <c r="E47" s="96"/>
      <c r="F47" s="99"/>
    </row>
    <row r="48" spans="1:6" x14ac:dyDescent="0.2">
      <c r="A48" s="2">
        <v>45</v>
      </c>
      <c r="B48" s="74"/>
      <c r="C48" s="71"/>
      <c r="D48" s="71"/>
      <c r="E48" s="96"/>
      <c r="F48" s="99"/>
    </row>
    <row r="49" spans="1:6" x14ac:dyDescent="0.2">
      <c r="A49" s="2">
        <v>46</v>
      </c>
      <c r="B49" s="74"/>
      <c r="C49" s="71"/>
      <c r="D49" s="71"/>
      <c r="E49" s="96"/>
      <c r="F49" s="99"/>
    </row>
    <row r="50" spans="1:6" x14ac:dyDescent="0.2">
      <c r="A50" s="2">
        <v>47</v>
      </c>
      <c r="B50" s="74"/>
      <c r="C50" s="71"/>
      <c r="D50" s="71"/>
      <c r="E50" s="96"/>
      <c r="F50" s="99"/>
    </row>
    <row r="51" spans="1:6" x14ac:dyDescent="0.2">
      <c r="A51" s="2">
        <v>48</v>
      </c>
      <c r="B51" s="73"/>
      <c r="C51" s="70"/>
      <c r="D51" s="70"/>
      <c r="E51" s="95"/>
      <c r="F51" s="99"/>
    </row>
    <row r="52" spans="1:6" x14ac:dyDescent="0.2">
      <c r="A52" s="2">
        <v>49</v>
      </c>
      <c r="B52" s="73"/>
      <c r="C52" s="70"/>
      <c r="D52" s="70"/>
      <c r="E52" s="95"/>
      <c r="F52" s="99"/>
    </row>
    <row r="53" spans="1:6" x14ac:dyDescent="0.2">
      <c r="A53" s="2">
        <v>50</v>
      </c>
      <c r="B53" s="73"/>
      <c r="C53" s="70"/>
      <c r="D53" s="70"/>
      <c r="E53" s="95"/>
      <c r="F53" s="99"/>
    </row>
    <row r="54" spans="1:6" x14ac:dyDescent="0.2">
      <c r="A54" s="2">
        <v>51</v>
      </c>
      <c r="B54" s="73"/>
      <c r="C54" s="70"/>
      <c r="D54" s="70"/>
      <c r="E54" s="95"/>
      <c r="F54" s="99"/>
    </row>
    <row r="55" spans="1:6" x14ac:dyDescent="0.2">
      <c r="A55" s="2">
        <v>52</v>
      </c>
      <c r="B55" s="73"/>
      <c r="C55" s="70"/>
      <c r="D55" s="70"/>
      <c r="E55" s="95"/>
      <c r="F55" s="99"/>
    </row>
    <row r="56" spans="1:6" x14ac:dyDescent="0.2">
      <c r="A56" s="2">
        <v>53</v>
      </c>
      <c r="B56" s="73"/>
      <c r="C56" s="70"/>
      <c r="D56" s="70"/>
      <c r="E56" s="95"/>
      <c r="F56" s="99"/>
    </row>
    <row r="57" spans="1:6" x14ac:dyDescent="0.2">
      <c r="A57" s="2">
        <v>54</v>
      </c>
      <c r="B57" s="73"/>
      <c r="C57" s="70"/>
      <c r="D57" s="70"/>
      <c r="E57" s="95"/>
      <c r="F57" s="99"/>
    </row>
    <row r="58" spans="1:6" x14ac:dyDescent="0.2">
      <c r="A58" s="2">
        <v>55</v>
      </c>
      <c r="B58" s="73"/>
      <c r="C58" s="70"/>
      <c r="D58" s="70"/>
      <c r="E58" s="95"/>
      <c r="F58" s="99"/>
    </row>
    <row r="59" spans="1:6" x14ac:dyDescent="0.2">
      <c r="A59" s="2">
        <v>56</v>
      </c>
      <c r="B59" s="73"/>
      <c r="C59" s="70"/>
      <c r="D59" s="70"/>
      <c r="E59" s="95"/>
      <c r="F59" s="99"/>
    </row>
    <row r="60" spans="1:6" x14ac:dyDescent="0.2">
      <c r="A60" s="2">
        <v>57</v>
      </c>
      <c r="B60" s="73"/>
      <c r="C60" s="70"/>
      <c r="D60" s="70"/>
      <c r="E60" s="95"/>
      <c r="F60" s="99"/>
    </row>
    <row r="61" spans="1:6" x14ac:dyDescent="0.2">
      <c r="A61" s="2">
        <v>58</v>
      </c>
      <c r="B61" s="73"/>
      <c r="C61" s="70"/>
      <c r="D61" s="70"/>
      <c r="E61" s="95"/>
      <c r="F61" s="99"/>
    </row>
    <row r="62" spans="1:6" x14ac:dyDescent="0.2">
      <c r="A62" s="2">
        <v>59</v>
      </c>
      <c r="B62" s="73"/>
      <c r="C62" s="70"/>
      <c r="D62" s="70"/>
      <c r="E62" s="95"/>
      <c r="F62" s="99"/>
    </row>
    <row r="63" spans="1:6" x14ac:dyDescent="0.2">
      <c r="A63" s="2">
        <v>60</v>
      </c>
      <c r="B63" s="73"/>
      <c r="C63" s="70"/>
      <c r="D63" s="70"/>
      <c r="E63" s="95"/>
      <c r="F63" s="99"/>
    </row>
    <row r="64" spans="1:6" x14ac:dyDescent="0.2">
      <c r="A64" s="2">
        <v>61</v>
      </c>
      <c r="B64" s="73"/>
      <c r="C64" s="70"/>
      <c r="D64" s="70"/>
      <c r="E64" s="95"/>
      <c r="F64" s="99"/>
    </row>
    <row r="65" spans="1:6" x14ac:dyDescent="0.2">
      <c r="A65" s="2">
        <v>62</v>
      </c>
      <c r="B65" s="73"/>
      <c r="C65" s="70"/>
      <c r="D65" s="70"/>
      <c r="E65" s="95"/>
      <c r="F65" s="99"/>
    </row>
    <row r="66" spans="1:6" x14ac:dyDescent="0.2">
      <c r="A66" s="2">
        <v>63</v>
      </c>
      <c r="B66" s="73"/>
      <c r="C66" s="70"/>
      <c r="D66" s="70"/>
      <c r="E66" s="95"/>
      <c r="F66" s="99"/>
    </row>
    <row r="67" spans="1:6" x14ac:dyDescent="0.2">
      <c r="A67" s="2">
        <v>64</v>
      </c>
      <c r="B67" s="73"/>
      <c r="C67" s="70"/>
      <c r="D67" s="70"/>
      <c r="E67" s="95"/>
      <c r="F67" s="99"/>
    </row>
    <row r="68" spans="1:6" x14ac:dyDescent="0.2">
      <c r="A68" s="2">
        <v>65</v>
      </c>
      <c r="B68" s="73"/>
      <c r="C68" s="70"/>
      <c r="D68" s="70"/>
      <c r="E68" s="95"/>
      <c r="F68" s="99"/>
    </row>
    <row r="69" spans="1:6" x14ac:dyDescent="0.2">
      <c r="A69" s="2">
        <v>66</v>
      </c>
      <c r="B69" s="73"/>
      <c r="C69" s="70"/>
      <c r="D69" s="70"/>
      <c r="E69" s="95"/>
      <c r="F69" s="99"/>
    </row>
    <row r="70" spans="1:6" x14ac:dyDescent="0.2">
      <c r="A70" s="2">
        <v>67</v>
      </c>
      <c r="B70" s="73"/>
      <c r="C70" s="70"/>
      <c r="D70" s="70"/>
      <c r="E70" s="95"/>
      <c r="F70" s="99"/>
    </row>
    <row r="71" spans="1:6" x14ac:dyDescent="0.2">
      <c r="A71" s="2">
        <v>68</v>
      </c>
      <c r="B71" s="73"/>
      <c r="C71" s="70"/>
      <c r="D71" s="70"/>
      <c r="E71" s="95"/>
      <c r="F71" s="99"/>
    </row>
    <row r="72" spans="1:6" x14ac:dyDescent="0.2">
      <c r="A72" s="2">
        <v>69</v>
      </c>
      <c r="B72" s="73"/>
      <c r="C72" s="70"/>
      <c r="D72" s="70"/>
      <c r="E72" s="95"/>
      <c r="F72" s="99"/>
    </row>
    <row r="73" spans="1:6" x14ac:dyDescent="0.2">
      <c r="A73" s="2">
        <v>70</v>
      </c>
      <c r="B73" s="73"/>
      <c r="C73" s="70"/>
      <c r="D73" s="70"/>
      <c r="E73" s="95"/>
      <c r="F73" s="99"/>
    </row>
    <row r="74" spans="1:6" x14ac:dyDescent="0.2">
      <c r="A74" s="2">
        <v>71</v>
      </c>
      <c r="B74" s="73"/>
      <c r="C74" s="70"/>
      <c r="D74" s="70"/>
      <c r="E74" s="95"/>
      <c r="F74" s="99"/>
    </row>
    <row r="75" spans="1:6" x14ac:dyDescent="0.2">
      <c r="A75" s="2">
        <v>72</v>
      </c>
      <c r="B75" s="73"/>
      <c r="C75" s="70"/>
      <c r="D75" s="70"/>
      <c r="E75" s="95"/>
      <c r="F75" s="99"/>
    </row>
    <row r="76" spans="1:6" x14ac:dyDescent="0.2">
      <c r="A76" s="2">
        <v>73</v>
      </c>
      <c r="B76" s="73"/>
      <c r="C76" s="70"/>
      <c r="D76" s="70"/>
      <c r="E76" s="95"/>
      <c r="F76" s="99"/>
    </row>
    <row r="77" spans="1:6" x14ac:dyDescent="0.2">
      <c r="A77" s="2">
        <v>74</v>
      </c>
      <c r="B77" s="73"/>
      <c r="C77" s="70"/>
      <c r="D77" s="70"/>
      <c r="E77" s="95"/>
      <c r="F77" s="99"/>
    </row>
    <row r="78" spans="1:6" x14ac:dyDescent="0.2">
      <c r="A78" s="2">
        <v>75</v>
      </c>
      <c r="B78" s="73"/>
      <c r="C78" s="70"/>
      <c r="D78" s="70"/>
      <c r="E78" s="95"/>
      <c r="F78" s="99"/>
    </row>
    <row r="79" spans="1:6" x14ac:dyDescent="0.2">
      <c r="A79" s="2">
        <v>76</v>
      </c>
      <c r="B79" s="73"/>
      <c r="C79" s="70"/>
      <c r="D79" s="70"/>
      <c r="E79" s="95"/>
      <c r="F79" s="99"/>
    </row>
    <row r="80" spans="1:6" x14ac:dyDescent="0.2">
      <c r="A80" s="2">
        <v>77</v>
      </c>
      <c r="B80" s="73"/>
      <c r="C80" s="70"/>
      <c r="D80" s="70"/>
      <c r="E80" s="95"/>
      <c r="F80" s="99"/>
    </row>
    <row r="81" spans="1:6" x14ac:dyDescent="0.2">
      <c r="A81" s="2">
        <v>78</v>
      </c>
      <c r="B81" s="73"/>
      <c r="C81" s="70"/>
      <c r="D81" s="70"/>
      <c r="E81" s="95"/>
      <c r="F81" s="99"/>
    </row>
    <row r="82" spans="1:6" x14ac:dyDescent="0.2">
      <c r="A82" s="2">
        <v>79</v>
      </c>
      <c r="B82" s="73"/>
      <c r="C82" s="70"/>
      <c r="D82" s="70"/>
      <c r="E82" s="95"/>
      <c r="F82" s="99"/>
    </row>
    <row r="83" spans="1:6" ht="13.5" thickBot="1" x14ac:dyDescent="0.25">
      <c r="A83" s="2">
        <v>80</v>
      </c>
      <c r="B83" s="75"/>
      <c r="C83" s="72"/>
      <c r="D83" s="72"/>
      <c r="E83" s="97"/>
      <c r="F83" s="100"/>
    </row>
  </sheetData>
  <sheetProtection sheet="1" selectLockedCells="1"/>
  <mergeCells count="1">
    <mergeCell ref="B1:D1"/>
  </mergeCells>
  <pageMargins left="0.25" right="0.25"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Used'!D35</f>
        <v>0</v>
      </c>
      <c r="B5" s="190"/>
      <c r="C5" s="190"/>
      <c r="D5" s="190"/>
      <c r="E5" s="52" t="s">
        <v>71</v>
      </c>
      <c r="F5" s="40">
        <f>'Sites Used'!B35</f>
        <v>0</v>
      </c>
      <c r="G5" s="1"/>
      <c r="H5" s="1"/>
      <c r="I5" s="1"/>
      <c r="J5" s="1"/>
    </row>
    <row r="6" spans="1:10" ht="9" customHeight="1" x14ac:dyDescent="0.2">
      <c r="A6" s="29"/>
      <c r="B6" s="1"/>
      <c r="C6" s="1"/>
      <c r="D6" s="1"/>
      <c r="E6" s="1"/>
      <c r="F6" s="1"/>
      <c r="G6" s="1"/>
      <c r="H6" s="1"/>
      <c r="I6" s="1"/>
      <c r="J6" s="1"/>
    </row>
    <row r="7" spans="1:10" x14ac:dyDescent="0.2">
      <c r="A7" s="192" t="str">
        <f>IF('Sites Used'!E35="","",'Sites Used'!E35)</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Results'!G38</f>
        <v>0</v>
      </c>
      <c r="E21" s="57" t="s">
        <v>38</v>
      </c>
      <c r="F21" s="221" t="s">
        <v>39</v>
      </c>
      <c r="G21" s="221"/>
      <c r="H21" s="221" t="s">
        <v>40</v>
      </c>
      <c r="I21" s="221"/>
      <c r="J21" s="221"/>
    </row>
    <row r="22" spans="1:10" x14ac:dyDescent="0.2">
      <c r="A22" s="56" t="s">
        <v>63</v>
      </c>
      <c r="B22" s="221" t="s">
        <v>41</v>
      </c>
      <c r="C22" s="221"/>
      <c r="D22" s="49">
        <f>'Lead &amp; Copper Results'!B38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Used'!D36</f>
        <v>0</v>
      </c>
      <c r="B5" s="190"/>
      <c r="C5" s="190"/>
      <c r="D5" s="190"/>
      <c r="E5" s="52" t="s">
        <v>71</v>
      </c>
      <c r="F5" s="40">
        <f>'Sites Used'!B36</f>
        <v>0</v>
      </c>
      <c r="G5" s="1"/>
      <c r="H5" s="1"/>
      <c r="I5" s="1"/>
      <c r="J5" s="1"/>
    </row>
    <row r="6" spans="1:10" ht="9" customHeight="1" x14ac:dyDescent="0.2">
      <c r="A6" s="29"/>
      <c r="B6" s="1"/>
      <c r="C6" s="1"/>
      <c r="D6" s="1"/>
      <c r="E6" s="1"/>
      <c r="F6" s="1"/>
      <c r="G6" s="1"/>
      <c r="H6" s="1"/>
      <c r="I6" s="1"/>
      <c r="J6" s="1"/>
    </row>
    <row r="7" spans="1:10" x14ac:dyDescent="0.2">
      <c r="A7" s="192" t="str">
        <f>IF('Sites Used'!E36="","",'Sites Used'!E36)</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Results'!G39</f>
        <v>0</v>
      </c>
      <c r="E21" s="57" t="s">
        <v>38</v>
      </c>
      <c r="F21" s="221" t="s">
        <v>39</v>
      </c>
      <c r="G21" s="221"/>
      <c r="H21" s="221" t="s">
        <v>40</v>
      </c>
      <c r="I21" s="221"/>
      <c r="J21" s="221"/>
    </row>
    <row r="22" spans="1:10" x14ac:dyDescent="0.2">
      <c r="A22" s="56" t="s">
        <v>63</v>
      </c>
      <c r="B22" s="221" t="s">
        <v>41</v>
      </c>
      <c r="C22" s="221"/>
      <c r="D22" s="49">
        <f>'Lead &amp; Copper Results'!B39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Used'!D37</f>
        <v>0</v>
      </c>
      <c r="B5" s="190"/>
      <c r="C5" s="190"/>
      <c r="D5" s="190"/>
      <c r="E5" s="52" t="s">
        <v>71</v>
      </c>
      <c r="F5" s="40">
        <f>'Sites Used'!B37</f>
        <v>0</v>
      </c>
      <c r="G5" s="1"/>
      <c r="H5" s="1"/>
      <c r="I5" s="1"/>
      <c r="J5" s="1"/>
    </row>
    <row r="6" spans="1:10" ht="9" customHeight="1" x14ac:dyDescent="0.2">
      <c r="A6" s="29"/>
      <c r="B6" s="1"/>
      <c r="C6" s="1"/>
      <c r="D6" s="1"/>
      <c r="E6" s="1"/>
      <c r="F6" s="1"/>
      <c r="G6" s="1"/>
      <c r="H6" s="1"/>
      <c r="I6" s="1"/>
      <c r="J6" s="1"/>
    </row>
    <row r="7" spans="1:10" x14ac:dyDescent="0.2">
      <c r="A7" s="192" t="str">
        <f>IF('Sites Used'!E37="","",'Sites Used'!E37)</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Results'!G40</f>
        <v>0</v>
      </c>
      <c r="E21" s="57" t="s">
        <v>38</v>
      </c>
      <c r="F21" s="221" t="s">
        <v>39</v>
      </c>
      <c r="G21" s="221"/>
      <c r="H21" s="221" t="s">
        <v>40</v>
      </c>
      <c r="I21" s="221"/>
      <c r="J21" s="221"/>
    </row>
    <row r="22" spans="1:10" x14ac:dyDescent="0.2">
      <c r="A22" s="56" t="s">
        <v>63</v>
      </c>
      <c r="B22" s="221" t="s">
        <v>41</v>
      </c>
      <c r="C22" s="221"/>
      <c r="D22" s="49">
        <f>'Lead &amp; Copper Results'!B40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Used'!D38</f>
        <v>0</v>
      </c>
      <c r="B5" s="190"/>
      <c r="C5" s="190"/>
      <c r="D5" s="190"/>
      <c r="E5" s="52" t="s">
        <v>71</v>
      </c>
      <c r="F5" s="40">
        <f>'Sites Used'!B38</f>
        <v>0</v>
      </c>
      <c r="G5" s="1"/>
      <c r="H5" s="1"/>
      <c r="I5" s="1"/>
      <c r="J5" s="1"/>
    </row>
    <row r="6" spans="1:10" ht="9" customHeight="1" x14ac:dyDescent="0.2">
      <c r="A6" s="29"/>
      <c r="B6" s="1"/>
      <c r="C6" s="1"/>
      <c r="D6" s="1"/>
      <c r="E6" s="1"/>
      <c r="F6" s="1"/>
      <c r="G6" s="1"/>
      <c r="H6" s="1"/>
      <c r="I6" s="1"/>
      <c r="J6" s="1"/>
    </row>
    <row r="7" spans="1:10" x14ac:dyDescent="0.2">
      <c r="A7" s="192" t="str">
        <f>IF('Sites Used'!E38="","",'Sites Used'!E38)</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Results'!G41</f>
        <v>0</v>
      </c>
      <c r="E21" s="57" t="s">
        <v>38</v>
      </c>
      <c r="F21" s="221" t="s">
        <v>39</v>
      </c>
      <c r="G21" s="221"/>
      <c r="H21" s="221" t="s">
        <v>40</v>
      </c>
      <c r="I21" s="221"/>
      <c r="J21" s="221"/>
    </row>
    <row r="22" spans="1:10" x14ac:dyDescent="0.2">
      <c r="A22" s="56" t="s">
        <v>63</v>
      </c>
      <c r="B22" s="221" t="s">
        <v>41</v>
      </c>
      <c r="C22" s="221"/>
      <c r="D22" s="49">
        <f>'Lead &amp; Copper Results'!B41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Used'!C39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Used'!D39</f>
        <v>0</v>
      </c>
      <c r="B5" s="190"/>
      <c r="C5" s="190"/>
      <c r="D5" s="190"/>
      <c r="E5" s="52" t="s">
        <v>71</v>
      </c>
      <c r="F5" s="40">
        <f>'Sites Used'!B39</f>
        <v>0</v>
      </c>
      <c r="G5" s="1"/>
      <c r="H5" s="1"/>
      <c r="I5" s="1"/>
      <c r="J5" s="1"/>
    </row>
    <row r="6" spans="1:10" ht="9" customHeight="1" x14ac:dyDescent="0.2">
      <c r="A6" s="29"/>
      <c r="B6" s="1"/>
      <c r="C6" s="1"/>
      <c r="D6" s="1"/>
      <c r="E6" s="1"/>
      <c r="F6" s="1"/>
      <c r="G6" s="1"/>
      <c r="H6" s="1"/>
      <c r="I6" s="1"/>
      <c r="J6" s="1"/>
    </row>
    <row r="7" spans="1:10" x14ac:dyDescent="0.2">
      <c r="A7" s="192" t="str">
        <f>IF('Sites Used'!E39="","",'Sites Used'!E39)</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Used'!F39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Results'!G42</f>
        <v>0</v>
      </c>
      <c r="E21" s="57" t="s">
        <v>38</v>
      </c>
      <c r="F21" s="221" t="s">
        <v>39</v>
      </c>
      <c r="G21" s="221"/>
      <c r="H21" s="221" t="s">
        <v>40</v>
      </c>
      <c r="I21" s="221"/>
      <c r="J21" s="221"/>
    </row>
    <row r="22" spans="1:10" x14ac:dyDescent="0.2">
      <c r="A22" s="56" t="s">
        <v>63</v>
      </c>
      <c r="B22" s="221" t="s">
        <v>41</v>
      </c>
      <c r="C22" s="221"/>
      <c r="D22" s="49">
        <f>'Lead &amp; Copper Results'!B42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Used'!D40</f>
        <v>0</v>
      </c>
      <c r="B5" s="190"/>
      <c r="C5" s="190"/>
      <c r="D5" s="190"/>
      <c r="E5" s="52" t="s">
        <v>71</v>
      </c>
      <c r="F5" s="40">
        <f>'Sites Used'!B40</f>
        <v>0</v>
      </c>
      <c r="G5" s="1"/>
      <c r="H5" s="1"/>
      <c r="I5" s="1"/>
      <c r="J5" s="1"/>
    </row>
    <row r="6" spans="1:10" ht="9" customHeight="1" x14ac:dyDescent="0.2">
      <c r="A6" s="29"/>
      <c r="B6" s="1"/>
      <c r="C6" s="1"/>
      <c r="D6" s="1"/>
      <c r="E6" s="1"/>
      <c r="F6" s="1"/>
      <c r="G6" s="1"/>
      <c r="H6" s="1"/>
      <c r="I6" s="1"/>
      <c r="J6" s="1"/>
    </row>
    <row r="7" spans="1:10" x14ac:dyDescent="0.2">
      <c r="A7" s="192" t="str">
        <f>IF('Sites Used'!E40="","",'Sites Used'!E40)</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Results'!G43</f>
        <v>0</v>
      </c>
      <c r="E21" s="57" t="s">
        <v>38</v>
      </c>
      <c r="F21" s="221" t="s">
        <v>39</v>
      </c>
      <c r="G21" s="221"/>
      <c r="H21" s="221" t="s">
        <v>40</v>
      </c>
      <c r="I21" s="221"/>
      <c r="J21" s="221"/>
    </row>
    <row r="22" spans="1:10" x14ac:dyDescent="0.2">
      <c r="A22" s="56" t="s">
        <v>63</v>
      </c>
      <c r="B22" s="221" t="s">
        <v>41</v>
      </c>
      <c r="C22" s="221"/>
      <c r="D22" s="49">
        <f>'Lead &amp; Copper Results'!B43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Used'!D41</f>
        <v>0</v>
      </c>
      <c r="B5" s="190"/>
      <c r="C5" s="190"/>
      <c r="D5" s="190"/>
      <c r="E5" s="52" t="s">
        <v>71</v>
      </c>
      <c r="F5" s="40">
        <f>'Sites Used'!B41</f>
        <v>0</v>
      </c>
      <c r="G5" s="1"/>
      <c r="H5" s="1"/>
      <c r="I5" s="1"/>
      <c r="J5" s="1"/>
    </row>
    <row r="6" spans="1:10" ht="9" customHeight="1" x14ac:dyDescent="0.2">
      <c r="A6" s="29"/>
      <c r="B6" s="1"/>
      <c r="C6" s="1"/>
      <c r="D6" s="1"/>
      <c r="E6" s="1"/>
      <c r="F6" s="1"/>
      <c r="G6" s="1"/>
      <c r="H6" s="1"/>
      <c r="I6" s="1"/>
      <c r="J6" s="1"/>
    </row>
    <row r="7" spans="1:10" x14ac:dyDescent="0.2">
      <c r="A7" s="192" t="str">
        <f>IF('Sites Used'!E41="","",'Sites Used'!E41)</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Results'!G44</f>
        <v>0</v>
      </c>
      <c r="E21" s="57" t="s">
        <v>38</v>
      </c>
      <c r="F21" s="221" t="s">
        <v>39</v>
      </c>
      <c r="G21" s="221"/>
      <c r="H21" s="221" t="s">
        <v>40</v>
      </c>
      <c r="I21" s="221"/>
      <c r="J21" s="221"/>
    </row>
    <row r="22" spans="1:10" x14ac:dyDescent="0.2">
      <c r="A22" s="56" t="s">
        <v>63</v>
      </c>
      <c r="B22" s="221" t="s">
        <v>41</v>
      </c>
      <c r="C22" s="221"/>
      <c r="D22" s="49">
        <f>'Lead &amp; Copper Results'!B44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Used'!D42</f>
        <v>0</v>
      </c>
      <c r="B5" s="190"/>
      <c r="C5" s="190"/>
      <c r="D5" s="190"/>
      <c r="E5" s="52" t="s">
        <v>71</v>
      </c>
      <c r="F5" s="40">
        <f>'Sites Used'!B42</f>
        <v>0</v>
      </c>
      <c r="G5" s="1"/>
      <c r="H5" s="1"/>
      <c r="I5" s="1"/>
      <c r="J5" s="1"/>
    </row>
    <row r="6" spans="1:10" ht="9" customHeight="1" x14ac:dyDescent="0.2">
      <c r="A6" s="29"/>
      <c r="B6" s="1"/>
      <c r="C6" s="1"/>
      <c r="D6" s="1"/>
      <c r="E6" s="1"/>
      <c r="F6" s="1"/>
      <c r="G6" s="1"/>
      <c r="H6" s="1"/>
      <c r="I6" s="1"/>
      <c r="J6" s="1"/>
    </row>
    <row r="7" spans="1:10" x14ac:dyDescent="0.2">
      <c r="A7" s="192" t="str">
        <f>IF('Sites Used'!E42="","",'Sites Used'!E42)</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Results'!G45</f>
        <v>0</v>
      </c>
      <c r="E21" s="57" t="s">
        <v>38</v>
      </c>
      <c r="F21" s="221" t="s">
        <v>39</v>
      </c>
      <c r="G21" s="221"/>
      <c r="H21" s="221" t="s">
        <v>40</v>
      </c>
      <c r="I21" s="221"/>
      <c r="J21" s="221"/>
    </row>
    <row r="22" spans="1:10" x14ac:dyDescent="0.2">
      <c r="A22" s="56" t="s">
        <v>63</v>
      </c>
      <c r="B22" s="221" t="s">
        <v>41</v>
      </c>
      <c r="C22" s="221"/>
      <c r="D22" s="49">
        <f>'Lead &amp; Copper Results'!B45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J44"/>
  <sheetViews>
    <sheetView showGridLines="0" showRowColHeaders="0" zoomScaleNormal="10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Used'!D43</f>
        <v>0</v>
      </c>
      <c r="B5" s="190"/>
      <c r="C5" s="190"/>
      <c r="D5" s="190"/>
      <c r="E5" s="52" t="s">
        <v>71</v>
      </c>
      <c r="F5" s="40">
        <f>'Sites Used'!B43</f>
        <v>0</v>
      </c>
      <c r="G5" s="1"/>
      <c r="H5" s="1"/>
      <c r="I5" s="1"/>
      <c r="J5" s="1"/>
    </row>
    <row r="6" spans="1:10" ht="9" customHeight="1" x14ac:dyDescent="0.2">
      <c r="A6" s="29"/>
      <c r="B6" s="1"/>
      <c r="C6" s="1"/>
      <c r="D6" s="1"/>
      <c r="E6" s="1"/>
      <c r="F6" s="1"/>
      <c r="G6" s="1"/>
      <c r="H6" s="1"/>
      <c r="I6" s="1"/>
      <c r="J6" s="1"/>
    </row>
    <row r="7" spans="1:10" x14ac:dyDescent="0.2">
      <c r="A7" s="192" t="str">
        <f>IF('Sites Used'!E43="","",'Sites Used'!E43)</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Results'!G46</f>
        <v>0</v>
      </c>
      <c r="E21" s="57" t="s">
        <v>38</v>
      </c>
      <c r="F21" s="221" t="s">
        <v>39</v>
      </c>
      <c r="G21" s="221"/>
      <c r="H21" s="221" t="s">
        <v>40</v>
      </c>
      <c r="I21" s="221"/>
      <c r="J21" s="221"/>
    </row>
    <row r="22" spans="1:10" x14ac:dyDescent="0.2">
      <c r="A22" s="56" t="s">
        <v>63</v>
      </c>
      <c r="B22" s="221" t="s">
        <v>41</v>
      </c>
      <c r="C22" s="221"/>
      <c r="D22" s="49">
        <f>'Lead &amp; Copper Results'!B46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13:I13"/>
    <mergeCell ref="A15:F15"/>
    <mergeCell ref="A1:B1"/>
    <mergeCell ref="F1:J4"/>
    <mergeCell ref="A3:D3"/>
    <mergeCell ref="A5:D5"/>
    <mergeCell ref="A9:B9"/>
    <mergeCell ref="A7:G7"/>
    <mergeCell ref="C9:I9"/>
    <mergeCell ref="B21:C21"/>
    <mergeCell ref="F21:G21"/>
    <mergeCell ref="H21:J21"/>
    <mergeCell ref="B22:C22"/>
    <mergeCell ref="F22:G22"/>
    <mergeCell ref="H22:J22"/>
    <mergeCell ref="A16:F16"/>
    <mergeCell ref="H16:I16"/>
    <mergeCell ref="A18:F18"/>
    <mergeCell ref="D20:E20"/>
    <mergeCell ref="F20:G20"/>
    <mergeCell ref="H20:J20"/>
    <mergeCell ref="B20:C20"/>
    <mergeCell ref="A24:J24"/>
    <mergeCell ref="A26:J26"/>
    <mergeCell ref="A41:E41"/>
    <mergeCell ref="A28:J28"/>
    <mergeCell ref="A29:J29"/>
    <mergeCell ref="A31:J31"/>
    <mergeCell ref="A27:J27"/>
    <mergeCell ref="A44:J44"/>
    <mergeCell ref="A35:E35"/>
    <mergeCell ref="G35:H35"/>
    <mergeCell ref="A36:E36"/>
    <mergeCell ref="G36:H36"/>
    <mergeCell ref="A37:G37"/>
    <mergeCell ref="A38:G38"/>
    <mergeCell ref="A39:E39"/>
    <mergeCell ref="A40:E40"/>
  </mergeCells>
  <pageMargins left="0.75" right="0.75" top="1" bottom="1" header="0.5" footer="0.5"/>
  <pageSetup scale="92"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Used'!D44</f>
        <v>0</v>
      </c>
      <c r="B5" s="190"/>
      <c r="C5" s="190"/>
      <c r="D5" s="190"/>
      <c r="E5" s="52" t="s">
        <v>71</v>
      </c>
      <c r="F5" s="40">
        <f>'Sites Used'!B44</f>
        <v>0</v>
      </c>
      <c r="G5" s="1"/>
      <c r="H5" s="1"/>
      <c r="I5" s="1"/>
      <c r="J5" s="1"/>
    </row>
    <row r="6" spans="1:10" ht="9" customHeight="1" x14ac:dyDescent="0.2">
      <c r="A6" s="29"/>
      <c r="B6" s="1"/>
      <c r="C6" s="1"/>
      <c r="D6" s="1"/>
      <c r="E6" s="1"/>
      <c r="F6" s="1"/>
      <c r="G6" s="1"/>
      <c r="H6" s="1"/>
      <c r="I6" s="1"/>
      <c r="J6" s="1"/>
    </row>
    <row r="7" spans="1:10" x14ac:dyDescent="0.2">
      <c r="A7" s="192" t="str">
        <f>IF('Sites Used'!E44="","",'Sites Used'!E44)</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Results'!H7</f>
        <v>0</v>
      </c>
      <c r="E21" s="57" t="s">
        <v>38</v>
      </c>
      <c r="F21" s="221" t="s">
        <v>39</v>
      </c>
      <c r="G21" s="221"/>
      <c r="H21" s="221" t="s">
        <v>40</v>
      </c>
      <c r="I21" s="221"/>
      <c r="J21" s="221"/>
    </row>
    <row r="22" spans="1:10" x14ac:dyDescent="0.2">
      <c r="A22" s="56" t="s">
        <v>63</v>
      </c>
      <c r="B22" s="221" t="s">
        <v>41</v>
      </c>
      <c r="C22" s="221"/>
      <c r="D22" s="49">
        <f>'Lead &amp; Copper Results'!C7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F6:F1195"/>
  <sheetViews>
    <sheetView showGridLines="0" workbookViewId="0"/>
  </sheetViews>
  <sheetFormatPr defaultColWidth="9.140625" defaultRowHeight="12.75" x14ac:dyDescent="0.2"/>
  <cols>
    <col min="1" max="16384" width="9.140625" style="36"/>
  </cols>
  <sheetData>
    <row r="6" spans="6:6" x14ac:dyDescent="0.2">
      <c r="F6" s="101">
        <f>'Sites Used'!$C$4</f>
        <v>0</v>
      </c>
    </row>
    <row r="8" spans="6:6" x14ac:dyDescent="0.2">
      <c r="F8" s="101">
        <f>'Sites Used'!$D$4</f>
        <v>0</v>
      </c>
    </row>
    <row r="10" spans="6:6" x14ac:dyDescent="0.2">
      <c r="F10" s="103">
        <f>'Sites Used'!$E$4</f>
        <v>0</v>
      </c>
    </row>
    <row r="21" spans="6:6" x14ac:dyDescent="0.2">
      <c r="F21" s="101">
        <f>'Sites Used'!$C$5</f>
        <v>0</v>
      </c>
    </row>
    <row r="23" spans="6:6" x14ac:dyDescent="0.2">
      <c r="F23" s="101">
        <f>'Sites Used'!$D$5</f>
        <v>0</v>
      </c>
    </row>
    <row r="25" spans="6:6" x14ac:dyDescent="0.2">
      <c r="F25" s="101">
        <f>'Sites Used'!$E$5</f>
        <v>0</v>
      </c>
    </row>
    <row r="36" spans="6:6" x14ac:dyDescent="0.2">
      <c r="F36" s="101">
        <f>'Sites Used'!$C$6</f>
        <v>0</v>
      </c>
    </row>
    <row r="38" spans="6:6" x14ac:dyDescent="0.2">
      <c r="F38" s="101">
        <f>'Sites Used'!$D$6</f>
        <v>0</v>
      </c>
    </row>
    <row r="40" spans="6:6" x14ac:dyDescent="0.2">
      <c r="F40" s="101">
        <f>'Sites Used'!$E$6</f>
        <v>0</v>
      </c>
    </row>
    <row r="51" spans="6:6" x14ac:dyDescent="0.2">
      <c r="F51" s="101">
        <f>'Sites Used'!$C$7</f>
        <v>0</v>
      </c>
    </row>
    <row r="53" spans="6:6" x14ac:dyDescent="0.2">
      <c r="F53" s="101">
        <f>'Sites Used'!$D$7</f>
        <v>0</v>
      </c>
    </row>
    <row r="55" spans="6:6" x14ac:dyDescent="0.2">
      <c r="F55" s="101">
        <f>'Sites Used'!$E$7</f>
        <v>0</v>
      </c>
    </row>
    <row r="66" spans="6:6" x14ac:dyDescent="0.2">
      <c r="F66" s="101">
        <f>'Sites Used'!$C$8</f>
        <v>0</v>
      </c>
    </row>
    <row r="68" spans="6:6" x14ac:dyDescent="0.2">
      <c r="F68" s="101">
        <f>'Sites Used'!$D$8</f>
        <v>0</v>
      </c>
    </row>
    <row r="70" spans="6:6" x14ac:dyDescent="0.2">
      <c r="F70" s="101">
        <f>'Sites Used'!$E$8</f>
        <v>0</v>
      </c>
    </row>
    <row r="81" spans="6:6" x14ac:dyDescent="0.2">
      <c r="F81" s="101">
        <f>'Sites Used'!$C$9</f>
        <v>0</v>
      </c>
    </row>
    <row r="83" spans="6:6" x14ac:dyDescent="0.2">
      <c r="F83" s="101">
        <f>'Sites Used'!$D$9</f>
        <v>0</v>
      </c>
    </row>
    <row r="85" spans="6:6" x14ac:dyDescent="0.2">
      <c r="F85" s="101">
        <f>'Sites Used'!$E$9</f>
        <v>0</v>
      </c>
    </row>
    <row r="96" spans="6:6" x14ac:dyDescent="0.2">
      <c r="F96" s="101">
        <f>'Sites Used'!$C$10</f>
        <v>0</v>
      </c>
    </row>
    <row r="98" spans="6:6" x14ac:dyDescent="0.2">
      <c r="F98" s="101">
        <f>'Sites Used'!$D$10</f>
        <v>0</v>
      </c>
    </row>
    <row r="100" spans="6:6" x14ac:dyDescent="0.2">
      <c r="F100" s="101">
        <f>'Sites Used'!$E$10</f>
        <v>0</v>
      </c>
    </row>
    <row r="111" spans="6:6" x14ac:dyDescent="0.2">
      <c r="F111" s="101">
        <f>'Sites Used'!$C$11</f>
        <v>0</v>
      </c>
    </row>
    <row r="113" spans="6:6" x14ac:dyDescent="0.2">
      <c r="F113" s="101">
        <f>'Sites Used'!$D$11</f>
        <v>0</v>
      </c>
    </row>
    <row r="115" spans="6:6" x14ac:dyDescent="0.2">
      <c r="F115" s="101">
        <f>'Sites Used'!$E$11</f>
        <v>0</v>
      </c>
    </row>
    <row r="126" spans="6:6" x14ac:dyDescent="0.2">
      <c r="F126" s="101">
        <f>'Sites Used'!$C$12</f>
        <v>0</v>
      </c>
    </row>
    <row r="128" spans="6:6" x14ac:dyDescent="0.2">
      <c r="F128" s="101">
        <f>'Sites Used'!$D$12</f>
        <v>0</v>
      </c>
    </row>
    <row r="130" spans="6:6" x14ac:dyDescent="0.2">
      <c r="F130" s="101">
        <f>'Sites Used'!$E$12</f>
        <v>0</v>
      </c>
    </row>
    <row r="141" spans="6:6" x14ac:dyDescent="0.2">
      <c r="F141" s="101">
        <f>'Sites Used'!$C$13</f>
        <v>0</v>
      </c>
    </row>
    <row r="143" spans="6:6" x14ac:dyDescent="0.2">
      <c r="F143" s="101">
        <f>'Sites Used'!$D$13</f>
        <v>0</v>
      </c>
    </row>
    <row r="145" spans="6:6" x14ac:dyDescent="0.2">
      <c r="F145" s="101">
        <f>'Sites Used'!$E$13</f>
        <v>0</v>
      </c>
    </row>
    <row r="156" spans="6:6" x14ac:dyDescent="0.2">
      <c r="F156" s="101">
        <f>'Sites Used'!$C$14</f>
        <v>0</v>
      </c>
    </row>
    <row r="158" spans="6:6" x14ac:dyDescent="0.2">
      <c r="F158" s="101">
        <f>'Sites Used'!$D$14</f>
        <v>0</v>
      </c>
    </row>
    <row r="160" spans="6:6" x14ac:dyDescent="0.2">
      <c r="F160" s="101">
        <f>'Sites Used'!$E$14</f>
        <v>0</v>
      </c>
    </row>
    <row r="171" spans="6:6" x14ac:dyDescent="0.2">
      <c r="F171" s="101">
        <f>'Sites Used'!$C$15</f>
        <v>0</v>
      </c>
    </row>
    <row r="173" spans="6:6" x14ac:dyDescent="0.2">
      <c r="F173" s="101">
        <f>'Sites Used'!D15</f>
        <v>0</v>
      </c>
    </row>
    <row r="175" spans="6:6" x14ac:dyDescent="0.2">
      <c r="F175" s="101">
        <f>'Sites Used'!$E$15</f>
        <v>0</v>
      </c>
    </row>
    <row r="186" spans="6:6" x14ac:dyDescent="0.2">
      <c r="F186" s="101">
        <f>'Sites Used'!$C$16</f>
        <v>0</v>
      </c>
    </row>
    <row r="188" spans="6:6" x14ac:dyDescent="0.2">
      <c r="F188" s="101">
        <f>'Sites Used'!$D$16</f>
        <v>0</v>
      </c>
    </row>
    <row r="190" spans="6:6" x14ac:dyDescent="0.2">
      <c r="F190" s="101">
        <f>'Sites Used'!$E$16</f>
        <v>0</v>
      </c>
    </row>
    <row r="201" spans="6:6" x14ac:dyDescent="0.2">
      <c r="F201" s="101">
        <f>'Sites Used'!$C$17</f>
        <v>0</v>
      </c>
    </row>
    <row r="203" spans="6:6" x14ac:dyDescent="0.2">
      <c r="F203" s="101">
        <f>'Sites Used'!$D$17</f>
        <v>0</v>
      </c>
    </row>
    <row r="205" spans="6:6" x14ac:dyDescent="0.2">
      <c r="F205" s="101">
        <f>'Sites Used'!$E$17</f>
        <v>0</v>
      </c>
    </row>
    <row r="216" spans="6:6" x14ac:dyDescent="0.2">
      <c r="F216" s="101">
        <f>'Sites Used'!$C$18</f>
        <v>0</v>
      </c>
    </row>
    <row r="218" spans="6:6" x14ac:dyDescent="0.2">
      <c r="F218" s="101">
        <f>'Sites Used'!$D$18</f>
        <v>0</v>
      </c>
    </row>
    <row r="220" spans="6:6" x14ac:dyDescent="0.2">
      <c r="F220" s="101">
        <f>'Sites Used'!$E$18</f>
        <v>0</v>
      </c>
    </row>
    <row r="231" spans="6:6" x14ac:dyDescent="0.2">
      <c r="F231" s="101">
        <f>'Sites Used'!C19</f>
        <v>0</v>
      </c>
    </row>
    <row r="233" spans="6:6" x14ac:dyDescent="0.2">
      <c r="F233" s="101">
        <f>'Sites Used'!D19</f>
        <v>0</v>
      </c>
    </row>
    <row r="235" spans="6:6" x14ac:dyDescent="0.2">
      <c r="F235" s="101">
        <f>'Sites Used'!E19</f>
        <v>0</v>
      </c>
    </row>
    <row r="246" spans="6:6" x14ac:dyDescent="0.2">
      <c r="F246" s="101">
        <f>'Sites Used'!C20</f>
        <v>0</v>
      </c>
    </row>
    <row r="248" spans="6:6" x14ac:dyDescent="0.2">
      <c r="F248" s="101">
        <f>'Sites Used'!D20</f>
        <v>0</v>
      </c>
    </row>
    <row r="250" spans="6:6" x14ac:dyDescent="0.2">
      <c r="F250" s="101">
        <f>'Sites Used'!E20</f>
        <v>0</v>
      </c>
    </row>
    <row r="261" spans="6:6" x14ac:dyDescent="0.2">
      <c r="F261" s="101">
        <f>'Sites Used'!C21</f>
        <v>0</v>
      </c>
    </row>
    <row r="263" spans="6:6" x14ac:dyDescent="0.2">
      <c r="F263" s="101">
        <f>'Sites Used'!D21</f>
        <v>0</v>
      </c>
    </row>
    <row r="265" spans="6:6" x14ac:dyDescent="0.2">
      <c r="F265" s="101">
        <f>'Sites Used'!E21</f>
        <v>0</v>
      </c>
    </row>
    <row r="276" spans="6:6" x14ac:dyDescent="0.2">
      <c r="F276" s="101">
        <f>'Sites Used'!C22</f>
        <v>0</v>
      </c>
    </row>
    <row r="278" spans="6:6" x14ac:dyDescent="0.2">
      <c r="F278" s="101">
        <f>'Sites Used'!D22</f>
        <v>0</v>
      </c>
    </row>
    <row r="280" spans="6:6" x14ac:dyDescent="0.2">
      <c r="F280" s="101">
        <f>'Sites Used'!E22</f>
        <v>0</v>
      </c>
    </row>
    <row r="291" spans="6:6" x14ac:dyDescent="0.2">
      <c r="F291" s="101">
        <f>'Sites Used'!C23</f>
        <v>0</v>
      </c>
    </row>
    <row r="293" spans="6:6" x14ac:dyDescent="0.2">
      <c r="F293" s="101">
        <f>'Sites Used'!D23</f>
        <v>0</v>
      </c>
    </row>
    <row r="295" spans="6:6" x14ac:dyDescent="0.2">
      <c r="F295" s="101">
        <f>'Sites Used'!E23</f>
        <v>0</v>
      </c>
    </row>
    <row r="306" spans="6:6" x14ac:dyDescent="0.2">
      <c r="F306" s="101">
        <f>'Sites Used'!C24</f>
        <v>0</v>
      </c>
    </row>
    <row r="308" spans="6:6" x14ac:dyDescent="0.2">
      <c r="F308" s="101">
        <f>'Sites Used'!D24</f>
        <v>0</v>
      </c>
    </row>
    <row r="310" spans="6:6" x14ac:dyDescent="0.2">
      <c r="F310" s="101">
        <f>'Sites Used'!E24</f>
        <v>0</v>
      </c>
    </row>
    <row r="321" spans="6:6" x14ac:dyDescent="0.2">
      <c r="F321" s="101">
        <f>'Sites Used'!C25</f>
        <v>0</v>
      </c>
    </row>
    <row r="323" spans="6:6" x14ac:dyDescent="0.2">
      <c r="F323" s="101">
        <f>'Sites Used'!D25</f>
        <v>0</v>
      </c>
    </row>
    <row r="325" spans="6:6" x14ac:dyDescent="0.2">
      <c r="F325" s="101">
        <f>'Sites Used'!E25</f>
        <v>0</v>
      </c>
    </row>
    <row r="336" spans="6:6" x14ac:dyDescent="0.2">
      <c r="F336" s="101">
        <f>'Sites Used'!C26</f>
        <v>0</v>
      </c>
    </row>
    <row r="338" spans="6:6" x14ac:dyDescent="0.2">
      <c r="F338" s="101">
        <f>'Sites Used'!D26</f>
        <v>0</v>
      </c>
    </row>
    <row r="340" spans="6:6" x14ac:dyDescent="0.2">
      <c r="F340" s="101">
        <f>'Sites Used'!E26</f>
        <v>0</v>
      </c>
    </row>
    <row r="351" spans="6:6" x14ac:dyDescent="0.2">
      <c r="F351" s="101">
        <f>'Sites Used'!C27</f>
        <v>0</v>
      </c>
    </row>
    <row r="353" spans="6:6" x14ac:dyDescent="0.2">
      <c r="F353" s="101">
        <f>'Sites Used'!D27</f>
        <v>0</v>
      </c>
    </row>
    <row r="355" spans="6:6" x14ac:dyDescent="0.2">
      <c r="F355" s="101">
        <f>'Sites Used'!E27</f>
        <v>0</v>
      </c>
    </row>
    <row r="366" spans="6:6" x14ac:dyDescent="0.2">
      <c r="F366" s="101">
        <f>'Sites Used'!C28</f>
        <v>0</v>
      </c>
    </row>
    <row r="368" spans="6:6" x14ac:dyDescent="0.2">
      <c r="F368" s="101">
        <f>'Sites Used'!D28</f>
        <v>0</v>
      </c>
    </row>
    <row r="370" spans="6:6" x14ac:dyDescent="0.2">
      <c r="F370" s="101">
        <f>'Sites Used'!E28</f>
        <v>0</v>
      </c>
    </row>
    <row r="381" spans="6:6" x14ac:dyDescent="0.2">
      <c r="F381" s="101">
        <f>'Sites Used'!C29</f>
        <v>0</v>
      </c>
    </row>
    <row r="383" spans="6:6" x14ac:dyDescent="0.2">
      <c r="F383" s="101">
        <f>'Sites Used'!D29</f>
        <v>0</v>
      </c>
    </row>
    <row r="385" spans="6:6" x14ac:dyDescent="0.2">
      <c r="F385" s="101">
        <f>'Sites Used'!E29</f>
        <v>0</v>
      </c>
    </row>
    <row r="396" spans="6:6" x14ac:dyDescent="0.2">
      <c r="F396" s="101">
        <f>'Sites Used'!C30</f>
        <v>0</v>
      </c>
    </row>
    <row r="398" spans="6:6" x14ac:dyDescent="0.2">
      <c r="F398" s="101">
        <f>'Sites Used'!D30</f>
        <v>0</v>
      </c>
    </row>
    <row r="400" spans="6:6" x14ac:dyDescent="0.2">
      <c r="F400" s="101">
        <f>'Sites Used'!E30</f>
        <v>0</v>
      </c>
    </row>
    <row r="411" spans="6:6" x14ac:dyDescent="0.2">
      <c r="F411" s="101">
        <f>'Sites Used'!C31</f>
        <v>0</v>
      </c>
    </row>
    <row r="413" spans="6:6" x14ac:dyDescent="0.2">
      <c r="F413" s="101">
        <f>'Sites Used'!D31</f>
        <v>0</v>
      </c>
    </row>
    <row r="415" spans="6:6" x14ac:dyDescent="0.2">
      <c r="F415" s="101">
        <f>'Sites Used'!E31</f>
        <v>0</v>
      </c>
    </row>
    <row r="426" spans="6:6" x14ac:dyDescent="0.2">
      <c r="F426" s="101">
        <f>'Sites Used'!C32</f>
        <v>0</v>
      </c>
    </row>
    <row r="428" spans="6:6" x14ac:dyDescent="0.2">
      <c r="F428" s="101">
        <f>'Sites Used'!D32</f>
        <v>0</v>
      </c>
    </row>
    <row r="430" spans="6:6" x14ac:dyDescent="0.2">
      <c r="F430" s="101">
        <f>'Sites Used'!E32</f>
        <v>0</v>
      </c>
    </row>
    <row r="441" spans="6:6" x14ac:dyDescent="0.2">
      <c r="F441" s="101">
        <f>'Sites Used'!C33</f>
        <v>0</v>
      </c>
    </row>
    <row r="443" spans="6:6" x14ac:dyDescent="0.2">
      <c r="F443" s="101">
        <f>'Sites Used'!D33</f>
        <v>0</v>
      </c>
    </row>
    <row r="445" spans="6:6" x14ac:dyDescent="0.2">
      <c r="F445" s="101">
        <f>'Sites Used'!E33</f>
        <v>0</v>
      </c>
    </row>
    <row r="456" spans="6:6" x14ac:dyDescent="0.2">
      <c r="F456" s="101">
        <f>'Sites Used'!C34</f>
        <v>0</v>
      </c>
    </row>
    <row r="458" spans="6:6" x14ac:dyDescent="0.2">
      <c r="F458" s="101">
        <f>'Sites Used'!D34</f>
        <v>0</v>
      </c>
    </row>
    <row r="460" spans="6:6" x14ac:dyDescent="0.2">
      <c r="F460" s="101">
        <f>'Sites Used'!E34</f>
        <v>0</v>
      </c>
    </row>
    <row r="471" spans="6:6" x14ac:dyDescent="0.2">
      <c r="F471" s="101">
        <f>'Sites Used'!C35</f>
        <v>0</v>
      </c>
    </row>
    <row r="473" spans="6:6" x14ac:dyDescent="0.2">
      <c r="F473" s="101">
        <f>'Sites Used'!D35</f>
        <v>0</v>
      </c>
    </row>
    <row r="475" spans="6:6" x14ac:dyDescent="0.2">
      <c r="F475" s="101">
        <f>'Sites Used'!E35</f>
        <v>0</v>
      </c>
    </row>
    <row r="486" spans="6:6" x14ac:dyDescent="0.2">
      <c r="F486" s="101">
        <f>'Sites Used'!C36</f>
        <v>0</v>
      </c>
    </row>
    <row r="488" spans="6:6" x14ac:dyDescent="0.2">
      <c r="F488" s="101">
        <f>'Sites Used'!D36</f>
        <v>0</v>
      </c>
    </row>
    <row r="490" spans="6:6" x14ac:dyDescent="0.2">
      <c r="F490" s="101">
        <f>'Sites Used'!E36</f>
        <v>0</v>
      </c>
    </row>
    <row r="501" spans="6:6" x14ac:dyDescent="0.2">
      <c r="F501" s="101">
        <f>'Sites Used'!C37</f>
        <v>0</v>
      </c>
    </row>
    <row r="503" spans="6:6" x14ac:dyDescent="0.2">
      <c r="F503" s="101">
        <f>'Sites Used'!D37</f>
        <v>0</v>
      </c>
    </row>
    <row r="505" spans="6:6" x14ac:dyDescent="0.2">
      <c r="F505" s="101">
        <f>'Sites Used'!E37</f>
        <v>0</v>
      </c>
    </row>
    <row r="516" spans="6:6" x14ac:dyDescent="0.2">
      <c r="F516" s="101">
        <f>'Sites Used'!C38</f>
        <v>0</v>
      </c>
    </row>
    <row r="518" spans="6:6" x14ac:dyDescent="0.2">
      <c r="F518" s="101">
        <f>'Sites Used'!D38</f>
        <v>0</v>
      </c>
    </row>
    <row r="520" spans="6:6" x14ac:dyDescent="0.2">
      <c r="F520" s="101">
        <f>'Sites Used'!E38</f>
        <v>0</v>
      </c>
    </row>
    <row r="531" spans="6:6" x14ac:dyDescent="0.2">
      <c r="F531" s="101">
        <f>'Sites Used'!C39</f>
        <v>0</v>
      </c>
    </row>
    <row r="533" spans="6:6" x14ac:dyDescent="0.2">
      <c r="F533" s="101">
        <f>'Sites Used'!D39</f>
        <v>0</v>
      </c>
    </row>
    <row r="535" spans="6:6" x14ac:dyDescent="0.2">
      <c r="F535" s="101">
        <f>'Sites Used'!E39</f>
        <v>0</v>
      </c>
    </row>
    <row r="546" spans="6:6" x14ac:dyDescent="0.2">
      <c r="F546" s="101">
        <f>'Sites Used'!C40</f>
        <v>0</v>
      </c>
    </row>
    <row r="548" spans="6:6" x14ac:dyDescent="0.2">
      <c r="F548" s="101">
        <f>'Sites Used'!D40</f>
        <v>0</v>
      </c>
    </row>
    <row r="550" spans="6:6" x14ac:dyDescent="0.2">
      <c r="F550" s="101">
        <f>'Sites Used'!E40</f>
        <v>0</v>
      </c>
    </row>
    <row r="561" spans="6:6" x14ac:dyDescent="0.2">
      <c r="F561" s="101">
        <f>'Sites Used'!C41</f>
        <v>0</v>
      </c>
    </row>
    <row r="563" spans="6:6" x14ac:dyDescent="0.2">
      <c r="F563" s="101">
        <f>'Sites Used'!D41</f>
        <v>0</v>
      </c>
    </row>
    <row r="565" spans="6:6" x14ac:dyDescent="0.2">
      <c r="F565" s="101">
        <f>'Sites Used'!E41</f>
        <v>0</v>
      </c>
    </row>
    <row r="576" spans="6:6" x14ac:dyDescent="0.2">
      <c r="F576" s="101">
        <f>'Sites Used'!C42</f>
        <v>0</v>
      </c>
    </row>
    <row r="578" spans="6:6" x14ac:dyDescent="0.2">
      <c r="F578" s="101">
        <f>'Sites Used'!D42</f>
        <v>0</v>
      </c>
    </row>
    <row r="580" spans="6:6" x14ac:dyDescent="0.2">
      <c r="F580" s="101">
        <f>'Sites Used'!E42</f>
        <v>0</v>
      </c>
    </row>
    <row r="591" spans="6:6" x14ac:dyDescent="0.2">
      <c r="F591" s="101">
        <f>'Sites Used'!C43</f>
        <v>0</v>
      </c>
    </row>
    <row r="593" spans="6:6" x14ac:dyDescent="0.2">
      <c r="F593" s="101">
        <f>'Sites Used'!D43</f>
        <v>0</v>
      </c>
    </row>
    <row r="595" spans="6:6" x14ac:dyDescent="0.2">
      <c r="F595" s="101">
        <f>'Sites Used'!E43</f>
        <v>0</v>
      </c>
    </row>
    <row r="606" spans="6:6" x14ac:dyDescent="0.2">
      <c r="F606" s="101">
        <f>'Sites Used'!$C$44</f>
        <v>0</v>
      </c>
    </row>
    <row r="608" spans="6:6" x14ac:dyDescent="0.2">
      <c r="F608" s="101">
        <f>'Sites Used'!$D$44</f>
        <v>0</v>
      </c>
    </row>
    <row r="610" spans="6:6" x14ac:dyDescent="0.2">
      <c r="F610" s="101">
        <f>'Sites Used'!$E$44</f>
        <v>0</v>
      </c>
    </row>
    <row r="621" spans="6:6" x14ac:dyDescent="0.2">
      <c r="F621" s="101">
        <f>'Sites Used'!$C$45</f>
        <v>0</v>
      </c>
    </row>
    <row r="623" spans="6:6" x14ac:dyDescent="0.2">
      <c r="F623" s="101">
        <f>'Sites Used'!$D$45</f>
        <v>0</v>
      </c>
    </row>
    <row r="625" spans="6:6" x14ac:dyDescent="0.2">
      <c r="F625" s="101">
        <f>'Sites Used'!$E$45</f>
        <v>0</v>
      </c>
    </row>
    <row r="636" spans="6:6" x14ac:dyDescent="0.2">
      <c r="F636" s="101">
        <f>'Sites Used'!$C$46</f>
        <v>0</v>
      </c>
    </row>
    <row r="638" spans="6:6" x14ac:dyDescent="0.2">
      <c r="F638" s="101">
        <f>'Sites Used'!$D$46</f>
        <v>0</v>
      </c>
    </row>
    <row r="640" spans="6:6" x14ac:dyDescent="0.2">
      <c r="F640" s="101">
        <f>'Sites Used'!$E$46</f>
        <v>0</v>
      </c>
    </row>
    <row r="651" spans="6:6" x14ac:dyDescent="0.2">
      <c r="F651" s="101">
        <f>'Sites Used'!$C$47</f>
        <v>0</v>
      </c>
    </row>
    <row r="653" spans="6:6" x14ac:dyDescent="0.2">
      <c r="F653" s="101">
        <f>'Sites Used'!$D$47</f>
        <v>0</v>
      </c>
    </row>
    <row r="655" spans="6:6" x14ac:dyDescent="0.2">
      <c r="F655" s="102">
        <f>'Sites Used'!$E$47</f>
        <v>0</v>
      </c>
    </row>
    <row r="666" spans="6:6" x14ac:dyDescent="0.2">
      <c r="F666" s="101">
        <f>'Sites Used'!$C$48</f>
        <v>0</v>
      </c>
    </row>
    <row r="668" spans="6:6" x14ac:dyDescent="0.2">
      <c r="F668" s="101">
        <f>'Sites Used'!$D$48</f>
        <v>0</v>
      </c>
    </row>
    <row r="670" spans="6:6" x14ac:dyDescent="0.2">
      <c r="F670" s="101">
        <f>'Sites Used'!$E$48</f>
        <v>0</v>
      </c>
    </row>
    <row r="681" spans="6:6" x14ac:dyDescent="0.2">
      <c r="F681" s="101">
        <f>'Sites Used'!$C$49</f>
        <v>0</v>
      </c>
    </row>
    <row r="683" spans="6:6" x14ac:dyDescent="0.2">
      <c r="F683" s="101">
        <f>'Sites Used'!$D$49</f>
        <v>0</v>
      </c>
    </row>
    <row r="685" spans="6:6" x14ac:dyDescent="0.2">
      <c r="F685" s="101">
        <f>'Sites Used'!$E$49</f>
        <v>0</v>
      </c>
    </row>
    <row r="696" spans="6:6" x14ac:dyDescent="0.2">
      <c r="F696" s="101">
        <f>'Sites Used'!$C$50</f>
        <v>0</v>
      </c>
    </row>
    <row r="698" spans="6:6" x14ac:dyDescent="0.2">
      <c r="F698" s="101">
        <f>'Sites Used'!$D$50</f>
        <v>0</v>
      </c>
    </row>
    <row r="700" spans="6:6" x14ac:dyDescent="0.2">
      <c r="F700" s="101">
        <f>'Sites Used'!$E$50</f>
        <v>0</v>
      </c>
    </row>
    <row r="711" spans="6:6" x14ac:dyDescent="0.2">
      <c r="F711" s="101">
        <f>'Sites Used'!$C$51</f>
        <v>0</v>
      </c>
    </row>
    <row r="713" spans="6:6" x14ac:dyDescent="0.2">
      <c r="F713" s="101">
        <f>'Sites Used'!$D$51</f>
        <v>0</v>
      </c>
    </row>
    <row r="715" spans="6:6" x14ac:dyDescent="0.2">
      <c r="F715" s="101">
        <f>'Sites Used'!$E$51</f>
        <v>0</v>
      </c>
    </row>
    <row r="726" spans="6:6" x14ac:dyDescent="0.2">
      <c r="F726" s="101">
        <f>'Sites Used'!$C$52</f>
        <v>0</v>
      </c>
    </row>
    <row r="728" spans="6:6" x14ac:dyDescent="0.2">
      <c r="F728" s="101">
        <f>'Sites Used'!$D$52</f>
        <v>0</v>
      </c>
    </row>
    <row r="730" spans="6:6" x14ac:dyDescent="0.2">
      <c r="F730" s="101">
        <f>'Sites Used'!$E$52</f>
        <v>0</v>
      </c>
    </row>
    <row r="741" spans="6:6" x14ac:dyDescent="0.2">
      <c r="F741" s="101">
        <f>'Sites Used'!$C$53</f>
        <v>0</v>
      </c>
    </row>
    <row r="743" spans="6:6" x14ac:dyDescent="0.2">
      <c r="F743" s="101">
        <f>'Sites Used'!$D$53</f>
        <v>0</v>
      </c>
    </row>
    <row r="745" spans="6:6" x14ac:dyDescent="0.2">
      <c r="F745" s="101">
        <f>'Sites Used'!$E$53</f>
        <v>0</v>
      </c>
    </row>
    <row r="756" spans="6:6" x14ac:dyDescent="0.2">
      <c r="F756" s="101">
        <f>'Sites Used'!$C$54</f>
        <v>0</v>
      </c>
    </row>
    <row r="758" spans="6:6" x14ac:dyDescent="0.2">
      <c r="F758" s="101">
        <f>'Sites Used'!$D$54</f>
        <v>0</v>
      </c>
    </row>
    <row r="760" spans="6:6" x14ac:dyDescent="0.2">
      <c r="F760" s="101">
        <f>'Sites Used'!$E$54</f>
        <v>0</v>
      </c>
    </row>
    <row r="771" spans="6:6" x14ac:dyDescent="0.2">
      <c r="F771" s="101">
        <f>'Sites Used'!$C$55</f>
        <v>0</v>
      </c>
    </row>
    <row r="773" spans="6:6" x14ac:dyDescent="0.2">
      <c r="F773" s="101">
        <f>'Sites Used'!$D$55</f>
        <v>0</v>
      </c>
    </row>
    <row r="775" spans="6:6" x14ac:dyDescent="0.2">
      <c r="F775" s="101">
        <f>'Sites Used'!$E$55</f>
        <v>0</v>
      </c>
    </row>
    <row r="786" spans="6:6" x14ac:dyDescent="0.2">
      <c r="F786" s="101">
        <f>'Sites Used'!$C$56</f>
        <v>0</v>
      </c>
    </row>
    <row r="788" spans="6:6" x14ac:dyDescent="0.2">
      <c r="F788" s="101">
        <f>'Sites Used'!$D$56</f>
        <v>0</v>
      </c>
    </row>
    <row r="790" spans="6:6" x14ac:dyDescent="0.2">
      <c r="F790" s="101">
        <f>'Sites Used'!$E$56</f>
        <v>0</v>
      </c>
    </row>
    <row r="801" spans="6:6" x14ac:dyDescent="0.2">
      <c r="F801" s="101">
        <f>'Sites Used'!$C$57</f>
        <v>0</v>
      </c>
    </row>
    <row r="803" spans="6:6" x14ac:dyDescent="0.2">
      <c r="F803" s="101">
        <f>'Sites Used'!$D$57</f>
        <v>0</v>
      </c>
    </row>
    <row r="805" spans="6:6" x14ac:dyDescent="0.2">
      <c r="F805" s="101">
        <f>'Sites Used'!$E$57</f>
        <v>0</v>
      </c>
    </row>
    <row r="816" spans="6:6" x14ac:dyDescent="0.2">
      <c r="F816" s="101">
        <f>'Sites Used'!$C$58</f>
        <v>0</v>
      </c>
    </row>
    <row r="818" spans="6:6" x14ac:dyDescent="0.2">
      <c r="F818" s="101">
        <f>'Sites Used'!$D$58</f>
        <v>0</v>
      </c>
    </row>
    <row r="820" spans="6:6" x14ac:dyDescent="0.2">
      <c r="F820" s="101">
        <f>'Sites Used'!$E$58</f>
        <v>0</v>
      </c>
    </row>
    <row r="831" spans="6:6" x14ac:dyDescent="0.2">
      <c r="F831" s="101">
        <f>'Sites Used'!C59</f>
        <v>0</v>
      </c>
    </row>
    <row r="833" spans="6:6" x14ac:dyDescent="0.2">
      <c r="F833" s="101">
        <f>'Sites Used'!D59</f>
        <v>0</v>
      </c>
    </row>
    <row r="835" spans="6:6" x14ac:dyDescent="0.2">
      <c r="F835" s="101">
        <f>'Sites Used'!E59</f>
        <v>0</v>
      </c>
    </row>
    <row r="846" spans="6:6" x14ac:dyDescent="0.2">
      <c r="F846" s="101">
        <f>'Sites Used'!C60</f>
        <v>0</v>
      </c>
    </row>
    <row r="848" spans="6:6" x14ac:dyDescent="0.2">
      <c r="F848" s="101">
        <f>'Sites Used'!D60</f>
        <v>0</v>
      </c>
    </row>
    <row r="850" spans="6:6" x14ac:dyDescent="0.2">
      <c r="F850" s="101">
        <f>'Sites Used'!E60</f>
        <v>0</v>
      </c>
    </row>
    <row r="861" spans="6:6" x14ac:dyDescent="0.2">
      <c r="F861" s="101">
        <f>'Sites Used'!C61</f>
        <v>0</v>
      </c>
    </row>
    <row r="863" spans="6:6" x14ac:dyDescent="0.2">
      <c r="F863" s="101">
        <f>'Sites Used'!D61</f>
        <v>0</v>
      </c>
    </row>
    <row r="865" spans="6:6" x14ac:dyDescent="0.2">
      <c r="F865" s="101">
        <f>'Sites Used'!E61</f>
        <v>0</v>
      </c>
    </row>
    <row r="876" spans="6:6" x14ac:dyDescent="0.2">
      <c r="F876" s="101">
        <f>'Sites Used'!C62</f>
        <v>0</v>
      </c>
    </row>
    <row r="878" spans="6:6" x14ac:dyDescent="0.2">
      <c r="F878" s="101">
        <f>'Sites Used'!D62</f>
        <v>0</v>
      </c>
    </row>
    <row r="880" spans="6:6" x14ac:dyDescent="0.2">
      <c r="F880" s="101">
        <f>'Sites Used'!E62</f>
        <v>0</v>
      </c>
    </row>
    <row r="891" spans="6:6" x14ac:dyDescent="0.2">
      <c r="F891" s="101">
        <f>'Sites Used'!C63</f>
        <v>0</v>
      </c>
    </row>
    <row r="893" spans="6:6" x14ac:dyDescent="0.2">
      <c r="F893" s="101">
        <f>'Sites Used'!D63</f>
        <v>0</v>
      </c>
    </row>
    <row r="895" spans="6:6" x14ac:dyDescent="0.2">
      <c r="F895" s="101">
        <f>'Sites Used'!E63</f>
        <v>0</v>
      </c>
    </row>
    <row r="906" spans="6:6" x14ac:dyDescent="0.2">
      <c r="F906" s="101">
        <f>'Sites Used'!C64</f>
        <v>0</v>
      </c>
    </row>
    <row r="908" spans="6:6" x14ac:dyDescent="0.2">
      <c r="F908" s="101">
        <f>'Sites Used'!D64</f>
        <v>0</v>
      </c>
    </row>
    <row r="910" spans="6:6" x14ac:dyDescent="0.2">
      <c r="F910" s="101">
        <f>'Sites Used'!E64</f>
        <v>0</v>
      </c>
    </row>
    <row r="921" spans="6:6" x14ac:dyDescent="0.2">
      <c r="F921" s="101">
        <f>'Sites Used'!C65</f>
        <v>0</v>
      </c>
    </row>
    <row r="923" spans="6:6" x14ac:dyDescent="0.2">
      <c r="F923" s="101">
        <f>'Sites Used'!D65</f>
        <v>0</v>
      </c>
    </row>
    <row r="925" spans="6:6" x14ac:dyDescent="0.2">
      <c r="F925" s="101">
        <f>'Sites Used'!E65</f>
        <v>0</v>
      </c>
    </row>
    <row r="936" spans="6:6" x14ac:dyDescent="0.2">
      <c r="F936" s="101">
        <f>'Sites Used'!C66</f>
        <v>0</v>
      </c>
    </row>
    <row r="938" spans="6:6" x14ac:dyDescent="0.2">
      <c r="F938" s="101">
        <f>'Sites Used'!D66</f>
        <v>0</v>
      </c>
    </row>
    <row r="940" spans="6:6" x14ac:dyDescent="0.2">
      <c r="F940" s="101">
        <f>'Sites Used'!E66</f>
        <v>0</v>
      </c>
    </row>
    <row r="951" spans="6:6" x14ac:dyDescent="0.2">
      <c r="F951" s="101">
        <f>'Sites Used'!C67</f>
        <v>0</v>
      </c>
    </row>
    <row r="953" spans="6:6" x14ac:dyDescent="0.2">
      <c r="F953" s="101">
        <f>'Sites Used'!D67</f>
        <v>0</v>
      </c>
    </row>
    <row r="955" spans="6:6" x14ac:dyDescent="0.2">
      <c r="F955" s="101">
        <f>'Sites Used'!E67</f>
        <v>0</v>
      </c>
    </row>
    <row r="966" spans="6:6" x14ac:dyDescent="0.2">
      <c r="F966" s="101">
        <f>'Sites Used'!C68</f>
        <v>0</v>
      </c>
    </row>
    <row r="968" spans="6:6" x14ac:dyDescent="0.2">
      <c r="F968" s="101">
        <f>'Sites Used'!D68</f>
        <v>0</v>
      </c>
    </row>
    <row r="970" spans="6:6" x14ac:dyDescent="0.2">
      <c r="F970" s="101">
        <f>'Sites Used'!E68</f>
        <v>0</v>
      </c>
    </row>
    <row r="981" spans="6:6" x14ac:dyDescent="0.2">
      <c r="F981" s="101">
        <f>'Sites Used'!C69</f>
        <v>0</v>
      </c>
    </row>
    <row r="983" spans="6:6" x14ac:dyDescent="0.2">
      <c r="F983" s="101">
        <f>'Sites Used'!D69</f>
        <v>0</v>
      </c>
    </row>
    <row r="985" spans="6:6" x14ac:dyDescent="0.2">
      <c r="F985" s="101">
        <f>'Sites Used'!E69</f>
        <v>0</v>
      </c>
    </row>
    <row r="996" spans="6:6" x14ac:dyDescent="0.2">
      <c r="F996" s="101">
        <f>'Sites Used'!C70</f>
        <v>0</v>
      </c>
    </row>
    <row r="998" spans="6:6" x14ac:dyDescent="0.2">
      <c r="F998" s="101">
        <f>'Sites Used'!D70</f>
        <v>0</v>
      </c>
    </row>
    <row r="1000" spans="6:6" x14ac:dyDescent="0.2">
      <c r="F1000" s="101">
        <f>'Sites Used'!E70</f>
        <v>0</v>
      </c>
    </row>
    <row r="1011" spans="6:6" x14ac:dyDescent="0.2">
      <c r="F1011" s="101">
        <f>'Sites Used'!C71</f>
        <v>0</v>
      </c>
    </row>
    <row r="1013" spans="6:6" x14ac:dyDescent="0.2">
      <c r="F1013" s="101">
        <f>'Sites Used'!D71</f>
        <v>0</v>
      </c>
    </row>
    <row r="1015" spans="6:6" x14ac:dyDescent="0.2">
      <c r="F1015" s="101">
        <f>'Sites Used'!E71</f>
        <v>0</v>
      </c>
    </row>
    <row r="1026" spans="6:6" x14ac:dyDescent="0.2">
      <c r="F1026" s="101">
        <f>'Sites Used'!C72</f>
        <v>0</v>
      </c>
    </row>
    <row r="1028" spans="6:6" x14ac:dyDescent="0.2">
      <c r="F1028" s="101">
        <f>'Sites Used'!D72</f>
        <v>0</v>
      </c>
    </row>
    <row r="1030" spans="6:6" x14ac:dyDescent="0.2">
      <c r="F1030" s="101">
        <f>'Sites Used'!E72</f>
        <v>0</v>
      </c>
    </row>
    <row r="1041" spans="6:6" x14ac:dyDescent="0.2">
      <c r="F1041" s="101">
        <f>'Sites Used'!C73</f>
        <v>0</v>
      </c>
    </row>
    <row r="1043" spans="6:6" x14ac:dyDescent="0.2">
      <c r="F1043" s="101">
        <f>'Sites Used'!D73</f>
        <v>0</v>
      </c>
    </row>
    <row r="1045" spans="6:6" x14ac:dyDescent="0.2">
      <c r="F1045" s="101">
        <f>'Sites Used'!E73</f>
        <v>0</v>
      </c>
    </row>
    <row r="1056" spans="6:6" x14ac:dyDescent="0.2">
      <c r="F1056" s="101">
        <f>'Sites Used'!C74</f>
        <v>0</v>
      </c>
    </row>
    <row r="1058" spans="6:6" x14ac:dyDescent="0.2">
      <c r="F1058" s="101">
        <f>'Sites Used'!D74</f>
        <v>0</v>
      </c>
    </row>
    <row r="1060" spans="6:6" x14ac:dyDescent="0.2">
      <c r="F1060" s="101">
        <f>'Sites Used'!E74</f>
        <v>0</v>
      </c>
    </row>
    <row r="1071" spans="6:6" x14ac:dyDescent="0.2">
      <c r="F1071" s="101">
        <f>'Sites Used'!C75</f>
        <v>0</v>
      </c>
    </row>
    <row r="1073" spans="6:6" x14ac:dyDescent="0.2">
      <c r="F1073" s="101">
        <f>'Sites Used'!D75</f>
        <v>0</v>
      </c>
    </row>
    <row r="1075" spans="6:6" x14ac:dyDescent="0.2">
      <c r="F1075" s="101">
        <f>'Sites Used'!E75</f>
        <v>0</v>
      </c>
    </row>
    <row r="1086" spans="6:6" x14ac:dyDescent="0.2">
      <c r="F1086" s="101">
        <f>'Sites Used'!C76</f>
        <v>0</v>
      </c>
    </row>
    <row r="1088" spans="6:6" x14ac:dyDescent="0.2">
      <c r="F1088" s="101">
        <f>'Sites Used'!D76</f>
        <v>0</v>
      </c>
    </row>
    <row r="1090" spans="6:6" x14ac:dyDescent="0.2">
      <c r="F1090" s="101">
        <f>'Sites Used'!E76</f>
        <v>0</v>
      </c>
    </row>
    <row r="1101" spans="6:6" x14ac:dyDescent="0.2">
      <c r="F1101" s="101">
        <f>'Sites Used'!C77</f>
        <v>0</v>
      </c>
    </row>
    <row r="1103" spans="6:6" x14ac:dyDescent="0.2">
      <c r="F1103" s="101">
        <f>'Sites Used'!D77</f>
        <v>0</v>
      </c>
    </row>
    <row r="1105" spans="6:6" x14ac:dyDescent="0.2">
      <c r="F1105" s="101">
        <f>'Sites Used'!E77</f>
        <v>0</v>
      </c>
    </row>
    <row r="1116" spans="6:6" x14ac:dyDescent="0.2">
      <c r="F1116" s="101">
        <f>'Sites Used'!C78</f>
        <v>0</v>
      </c>
    </row>
    <row r="1118" spans="6:6" x14ac:dyDescent="0.2">
      <c r="F1118" s="101">
        <f>'Sites Used'!D78</f>
        <v>0</v>
      </c>
    </row>
    <row r="1120" spans="6:6" x14ac:dyDescent="0.2">
      <c r="F1120" s="101">
        <f>'Sites Used'!E78</f>
        <v>0</v>
      </c>
    </row>
    <row r="1131" spans="6:6" x14ac:dyDescent="0.2">
      <c r="F1131" s="101">
        <f>'Sites Used'!C79</f>
        <v>0</v>
      </c>
    </row>
    <row r="1133" spans="6:6" x14ac:dyDescent="0.2">
      <c r="F1133" s="101">
        <f>'Sites Used'!D79</f>
        <v>0</v>
      </c>
    </row>
    <row r="1135" spans="6:6" x14ac:dyDescent="0.2">
      <c r="F1135" s="101">
        <f>'Sites Used'!E79</f>
        <v>0</v>
      </c>
    </row>
    <row r="1146" spans="6:6" x14ac:dyDescent="0.2">
      <c r="F1146" s="101">
        <f>'Sites Used'!C80</f>
        <v>0</v>
      </c>
    </row>
    <row r="1148" spans="6:6" x14ac:dyDescent="0.2">
      <c r="F1148" s="101">
        <f>'Sites Used'!D80</f>
        <v>0</v>
      </c>
    </row>
    <row r="1150" spans="6:6" x14ac:dyDescent="0.2">
      <c r="F1150" s="101">
        <f>'Sites Used'!E80</f>
        <v>0</v>
      </c>
    </row>
    <row r="1161" spans="6:6" x14ac:dyDescent="0.2">
      <c r="F1161" s="101">
        <f>'Sites Used'!C81</f>
        <v>0</v>
      </c>
    </row>
    <row r="1163" spans="6:6" x14ac:dyDescent="0.2">
      <c r="F1163" s="101">
        <f>'Sites Used'!D81</f>
        <v>0</v>
      </c>
    </row>
    <row r="1165" spans="6:6" x14ac:dyDescent="0.2">
      <c r="F1165" s="101">
        <f>'Sites Used'!E81</f>
        <v>0</v>
      </c>
    </row>
    <row r="1176" spans="6:6" x14ac:dyDescent="0.2">
      <c r="F1176" s="101">
        <f>'Sites Used'!C82</f>
        <v>0</v>
      </c>
    </row>
    <row r="1178" spans="6:6" x14ac:dyDescent="0.2">
      <c r="F1178" s="101">
        <f>'Sites Used'!D82</f>
        <v>0</v>
      </c>
    </row>
    <row r="1180" spans="6:6" x14ac:dyDescent="0.2">
      <c r="F1180" s="101">
        <f>'Sites Used'!E82</f>
        <v>0</v>
      </c>
    </row>
    <row r="1191" spans="6:6" x14ac:dyDescent="0.2">
      <c r="F1191" s="101">
        <f>'Sites Used'!C83</f>
        <v>0</v>
      </c>
    </row>
    <row r="1193" spans="6:6" x14ac:dyDescent="0.2">
      <c r="F1193" s="101">
        <f>'Sites Used'!D83</f>
        <v>0</v>
      </c>
    </row>
    <row r="1195" spans="6:6" x14ac:dyDescent="0.2">
      <c r="F1195" s="101">
        <f>'Sites Used'!E83</f>
        <v>0</v>
      </c>
    </row>
  </sheetData>
  <sheetProtection sheet="1" objects="1" scenarios="1" selectLockedCells="1"/>
  <pageMargins left="0.7" right="0.7" top="0.75" bottom="0.75" header="0.3" footer="0.3"/>
  <pageSetup paperSize="2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Used'!D45</f>
        <v>0</v>
      </c>
      <c r="B5" s="190"/>
      <c r="C5" s="190"/>
      <c r="D5" s="190"/>
      <c r="E5" s="52" t="s">
        <v>71</v>
      </c>
      <c r="F5" s="40">
        <f>'Sites Used'!B45</f>
        <v>0</v>
      </c>
      <c r="G5" s="1"/>
      <c r="H5" s="1"/>
      <c r="I5" s="1"/>
      <c r="J5" s="1"/>
    </row>
    <row r="6" spans="1:10" ht="9" customHeight="1" x14ac:dyDescent="0.2">
      <c r="A6" s="29"/>
      <c r="B6" s="1"/>
      <c r="C6" s="1"/>
      <c r="D6" s="1"/>
      <c r="E6" s="1"/>
      <c r="F6" s="1"/>
      <c r="G6" s="1"/>
      <c r="H6" s="1"/>
      <c r="I6" s="1"/>
      <c r="J6" s="1"/>
    </row>
    <row r="7" spans="1:10" x14ac:dyDescent="0.2">
      <c r="A7" s="192" t="str">
        <f>IF('Sites Used'!E45="","",'Sites Used'!E45)</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Results'!H8</f>
        <v>0</v>
      </c>
      <c r="E21" s="57" t="s">
        <v>38</v>
      </c>
      <c r="F21" s="221" t="s">
        <v>39</v>
      </c>
      <c r="G21" s="221"/>
      <c r="H21" s="221" t="s">
        <v>40</v>
      </c>
      <c r="I21" s="221"/>
      <c r="J21" s="221"/>
    </row>
    <row r="22" spans="1:10" x14ac:dyDescent="0.2">
      <c r="A22" s="56" t="s">
        <v>63</v>
      </c>
      <c r="B22" s="221" t="s">
        <v>41</v>
      </c>
      <c r="C22" s="221"/>
      <c r="D22" s="49">
        <f>'Lead &amp; Copper Results'!C8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Used'!D46</f>
        <v>0</v>
      </c>
      <c r="B5" s="190"/>
      <c r="C5" s="190"/>
      <c r="D5" s="190"/>
      <c r="E5" s="52" t="s">
        <v>71</v>
      </c>
      <c r="F5" s="40">
        <f>'Sites Used'!B46</f>
        <v>0</v>
      </c>
      <c r="G5" s="1"/>
      <c r="H5" s="1"/>
      <c r="I5" s="1"/>
      <c r="J5" s="1"/>
    </row>
    <row r="6" spans="1:10" ht="9" customHeight="1" x14ac:dyDescent="0.2">
      <c r="A6" s="29"/>
      <c r="B6" s="1"/>
      <c r="C6" s="1"/>
      <c r="D6" s="1"/>
      <c r="E6" s="1"/>
      <c r="F6" s="1"/>
      <c r="G6" s="1"/>
      <c r="H6" s="1"/>
      <c r="I6" s="1"/>
      <c r="J6" s="1"/>
    </row>
    <row r="7" spans="1:10" x14ac:dyDescent="0.2">
      <c r="A7" s="192" t="str">
        <f>IF('Sites Used'!E46="","",'Sites Used'!E46)</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Results'!H9</f>
        <v>0</v>
      </c>
      <c r="E21" s="57" t="s">
        <v>38</v>
      </c>
      <c r="F21" s="221" t="s">
        <v>39</v>
      </c>
      <c r="G21" s="221"/>
      <c r="H21" s="221" t="s">
        <v>40</v>
      </c>
      <c r="I21" s="221"/>
      <c r="J21" s="221"/>
    </row>
    <row r="22" spans="1:10" x14ac:dyDescent="0.2">
      <c r="A22" s="56" t="s">
        <v>63</v>
      </c>
      <c r="B22" s="221" t="s">
        <v>41</v>
      </c>
      <c r="C22" s="221"/>
      <c r="D22" s="49">
        <f>'Lead &amp; Copper Results'!C9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Used'!D47</f>
        <v>0</v>
      </c>
      <c r="B5" s="190"/>
      <c r="C5" s="190"/>
      <c r="D5" s="190"/>
      <c r="E5" s="52" t="s">
        <v>71</v>
      </c>
      <c r="F5" s="40">
        <f>'Sites Used'!B47</f>
        <v>0</v>
      </c>
      <c r="G5" s="1"/>
      <c r="H5" s="1"/>
      <c r="I5" s="1"/>
      <c r="J5" s="1"/>
    </row>
    <row r="6" spans="1:10" ht="9" customHeight="1" x14ac:dyDescent="0.2">
      <c r="A6" s="29"/>
      <c r="B6" s="1"/>
      <c r="C6" s="1"/>
      <c r="D6" s="1"/>
      <c r="E6" s="1"/>
      <c r="F6" s="1"/>
      <c r="G6" s="1"/>
      <c r="H6" s="1"/>
      <c r="I6" s="1"/>
      <c r="J6" s="1"/>
    </row>
    <row r="7" spans="1:10" x14ac:dyDescent="0.2">
      <c r="A7" s="192" t="str">
        <f>IF('Sites Used'!E47="","",'Sites Used'!E47)</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Results'!H10</f>
        <v>0</v>
      </c>
      <c r="E21" s="57" t="s">
        <v>38</v>
      </c>
      <c r="F21" s="221" t="s">
        <v>39</v>
      </c>
      <c r="G21" s="221"/>
      <c r="H21" s="221" t="s">
        <v>40</v>
      </c>
      <c r="I21" s="221"/>
      <c r="J21" s="221"/>
    </row>
    <row r="22" spans="1:10" x14ac:dyDescent="0.2">
      <c r="A22" s="56" t="s">
        <v>63</v>
      </c>
      <c r="B22" s="221" t="s">
        <v>41</v>
      </c>
      <c r="C22" s="221"/>
      <c r="D22" s="49">
        <f>'Lead &amp; Copper Results'!C10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Used'!D48</f>
        <v>0</v>
      </c>
      <c r="B5" s="190"/>
      <c r="C5" s="190"/>
      <c r="D5" s="190"/>
      <c r="E5" s="52" t="s">
        <v>71</v>
      </c>
      <c r="F5" s="40">
        <f>'Sites Used'!B48</f>
        <v>0</v>
      </c>
      <c r="G5" s="1"/>
      <c r="H5" s="1"/>
      <c r="I5" s="1"/>
      <c r="J5" s="1"/>
    </row>
    <row r="6" spans="1:10" ht="9" customHeight="1" x14ac:dyDescent="0.2">
      <c r="A6" s="29"/>
      <c r="B6" s="1"/>
      <c r="C6" s="1"/>
      <c r="D6" s="1"/>
      <c r="E6" s="1"/>
      <c r="F6" s="1"/>
      <c r="G6" s="1"/>
      <c r="H6" s="1"/>
      <c r="I6" s="1"/>
      <c r="J6" s="1"/>
    </row>
    <row r="7" spans="1:10" x14ac:dyDescent="0.2">
      <c r="A7" s="192" t="str">
        <f>IF('Sites Used'!E48="","",'Sites Used'!E48)</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Results'!H11</f>
        <v>0</v>
      </c>
      <c r="E21" s="57" t="s">
        <v>38</v>
      </c>
      <c r="F21" s="221" t="s">
        <v>39</v>
      </c>
      <c r="G21" s="221"/>
      <c r="H21" s="221" t="s">
        <v>40</v>
      </c>
      <c r="I21" s="221"/>
      <c r="J21" s="221"/>
    </row>
    <row r="22" spans="1:10" x14ac:dyDescent="0.2">
      <c r="A22" s="56" t="s">
        <v>63</v>
      </c>
      <c r="B22" s="221" t="s">
        <v>41</v>
      </c>
      <c r="C22" s="221"/>
      <c r="D22" s="49">
        <f>'Lead &amp; Copper Results'!C11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Used'!C49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Used'!D49</f>
        <v>0</v>
      </c>
      <c r="B5" s="190"/>
      <c r="C5" s="190"/>
      <c r="D5" s="190"/>
      <c r="E5" s="52" t="s">
        <v>71</v>
      </c>
      <c r="F5" s="40">
        <f>'Sites Used'!B49</f>
        <v>0</v>
      </c>
      <c r="G5" s="1"/>
      <c r="H5" s="1"/>
      <c r="I5" s="1"/>
      <c r="J5" s="1"/>
    </row>
    <row r="6" spans="1:10" ht="9" customHeight="1" x14ac:dyDescent="0.2">
      <c r="A6" s="29"/>
      <c r="B6" s="1"/>
      <c r="C6" s="1"/>
      <c r="D6" s="1"/>
      <c r="E6" s="1"/>
      <c r="F6" s="1"/>
      <c r="G6" s="1"/>
      <c r="H6" s="1"/>
      <c r="I6" s="1"/>
      <c r="J6" s="1"/>
    </row>
    <row r="7" spans="1:10" x14ac:dyDescent="0.2">
      <c r="A7" s="192" t="str">
        <f>IF('Sites Used'!E49="","",'Sites Used'!E49)</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Results'!H12</f>
        <v>0</v>
      </c>
      <c r="E21" s="57" t="s">
        <v>38</v>
      </c>
      <c r="F21" s="221" t="s">
        <v>39</v>
      </c>
      <c r="G21" s="221"/>
      <c r="H21" s="221" t="s">
        <v>40</v>
      </c>
      <c r="I21" s="221"/>
      <c r="J21" s="221"/>
    </row>
    <row r="22" spans="1:10" x14ac:dyDescent="0.2">
      <c r="A22" s="56" t="s">
        <v>63</v>
      </c>
      <c r="B22" s="221" t="s">
        <v>41</v>
      </c>
      <c r="C22" s="221"/>
      <c r="D22" s="49">
        <f>'Lead &amp; Copper Results'!C12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Used'!D50</f>
        <v>0</v>
      </c>
      <c r="B5" s="190"/>
      <c r="C5" s="190"/>
      <c r="D5" s="190"/>
      <c r="E5" s="52" t="s">
        <v>71</v>
      </c>
      <c r="F5" s="40">
        <f>'Sites Used'!B50</f>
        <v>0</v>
      </c>
      <c r="G5" s="1"/>
      <c r="H5" s="1"/>
      <c r="I5" s="1"/>
      <c r="J5" s="1"/>
    </row>
    <row r="6" spans="1:10" ht="9" customHeight="1" x14ac:dyDescent="0.2">
      <c r="A6" s="29"/>
      <c r="B6" s="1"/>
      <c r="C6" s="1"/>
      <c r="D6" s="1"/>
      <c r="E6" s="1"/>
      <c r="F6" s="1"/>
      <c r="G6" s="1"/>
      <c r="H6" s="1"/>
      <c r="I6" s="1"/>
      <c r="J6" s="1"/>
    </row>
    <row r="7" spans="1:10" x14ac:dyDescent="0.2">
      <c r="A7" s="192" t="str">
        <f>IF('Sites Used'!E50="","",'Sites Used'!E50)</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Results'!H13</f>
        <v>0</v>
      </c>
      <c r="E21" s="57" t="s">
        <v>38</v>
      </c>
      <c r="F21" s="221" t="s">
        <v>39</v>
      </c>
      <c r="G21" s="221"/>
      <c r="H21" s="221" t="s">
        <v>40</v>
      </c>
      <c r="I21" s="221"/>
      <c r="J21" s="221"/>
    </row>
    <row r="22" spans="1:10" x14ac:dyDescent="0.2">
      <c r="A22" s="56" t="s">
        <v>63</v>
      </c>
      <c r="B22" s="221" t="s">
        <v>41</v>
      </c>
      <c r="C22" s="221"/>
      <c r="D22" s="49">
        <f>'Lead &amp; Copper Results'!C13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A31:J31"/>
    <mergeCell ref="A39:E39"/>
    <mergeCell ref="A40:E40"/>
    <mergeCell ref="A41:E41"/>
    <mergeCell ref="A44:J44"/>
    <mergeCell ref="A35:E35"/>
    <mergeCell ref="G35:H35"/>
    <mergeCell ref="A36:E36"/>
    <mergeCell ref="G36:H36"/>
    <mergeCell ref="A37:G37"/>
    <mergeCell ref="A38:G38"/>
    <mergeCell ref="A24:J24"/>
    <mergeCell ref="A26:J26"/>
    <mergeCell ref="A27:J27"/>
    <mergeCell ref="A28:J28"/>
    <mergeCell ref="A29:J29"/>
    <mergeCell ref="B21:C21"/>
    <mergeCell ref="F21:G21"/>
    <mergeCell ref="H21:J21"/>
    <mergeCell ref="B22:C22"/>
    <mergeCell ref="F22:G22"/>
    <mergeCell ref="H22:J22"/>
    <mergeCell ref="A18:F18"/>
    <mergeCell ref="B20:C20"/>
    <mergeCell ref="D20:E20"/>
    <mergeCell ref="F20:G20"/>
    <mergeCell ref="H20:J20"/>
    <mergeCell ref="H16:I16"/>
    <mergeCell ref="A1:B1"/>
    <mergeCell ref="F1:J4"/>
    <mergeCell ref="A3:D3"/>
    <mergeCell ref="A5:D5"/>
    <mergeCell ref="A7:G7"/>
    <mergeCell ref="A9:B9"/>
    <mergeCell ref="C9:I9"/>
    <mergeCell ref="A13:I13"/>
    <mergeCell ref="A15:F15"/>
    <mergeCell ref="A16:F16"/>
  </mergeCells>
  <pageMargins left="0.75" right="0.75" top="1" bottom="1" header="0.5" footer="0.5"/>
  <pageSetup scale="92"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Used'!C51</f>
        <v>0</v>
      </c>
      <c r="B3" s="225"/>
      <c r="C3" s="225"/>
      <c r="D3" s="225"/>
      <c r="E3" s="1"/>
      <c r="F3" s="224"/>
      <c r="G3" s="224"/>
      <c r="H3" s="224"/>
      <c r="I3" s="224"/>
      <c r="J3" s="224"/>
    </row>
    <row r="4" spans="1:10" ht="9" customHeight="1" x14ac:dyDescent="0.2">
      <c r="A4" s="29"/>
      <c r="B4" s="1"/>
      <c r="C4" s="1"/>
      <c r="D4" s="1"/>
      <c r="E4" s="1"/>
      <c r="F4" s="224"/>
      <c r="G4" s="224"/>
      <c r="H4" s="224"/>
      <c r="I4" s="224"/>
      <c r="J4" s="224"/>
    </row>
    <row r="5" spans="1:10" x14ac:dyDescent="0.2">
      <c r="A5" s="191">
        <f>'Sites Used'!D51</f>
        <v>0</v>
      </c>
      <c r="B5" s="191"/>
      <c r="C5" s="191"/>
      <c r="D5" s="191"/>
      <c r="E5" s="52" t="s">
        <v>71</v>
      </c>
      <c r="F5" s="61">
        <f>'Sites Used'!B51</f>
        <v>0</v>
      </c>
      <c r="G5" s="1"/>
      <c r="H5" s="1"/>
      <c r="I5" s="1"/>
      <c r="J5" s="1"/>
    </row>
    <row r="6" spans="1:10" ht="9" customHeight="1" x14ac:dyDescent="0.2">
      <c r="A6" s="29"/>
      <c r="B6" s="1"/>
      <c r="C6" s="1"/>
      <c r="D6" s="1"/>
      <c r="E6" s="1"/>
      <c r="F6" s="1"/>
      <c r="G6" s="1"/>
      <c r="H6" s="1"/>
      <c r="I6" s="1"/>
      <c r="J6" s="1"/>
    </row>
    <row r="7" spans="1:10" x14ac:dyDescent="0.2">
      <c r="A7" s="192" t="str">
        <f>IF('Sites Used'!E51="","",'Sites Used'!E51)</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Results'!H14</f>
        <v>0</v>
      </c>
      <c r="E21" s="57" t="s">
        <v>38</v>
      </c>
      <c r="F21" s="221" t="s">
        <v>39</v>
      </c>
      <c r="G21" s="221"/>
      <c r="H21" s="221" t="s">
        <v>40</v>
      </c>
      <c r="I21" s="221"/>
      <c r="J21" s="221"/>
    </row>
    <row r="22" spans="1:10" x14ac:dyDescent="0.2">
      <c r="A22" s="56" t="s">
        <v>63</v>
      </c>
      <c r="B22" s="221" t="s">
        <v>41</v>
      </c>
      <c r="C22" s="221"/>
      <c r="D22" s="49">
        <f>'Lead &amp; Copper Results'!C14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Used'!D52</f>
        <v>0</v>
      </c>
      <c r="B5" s="190"/>
      <c r="C5" s="190"/>
      <c r="D5" s="190"/>
      <c r="E5" s="69" t="s">
        <v>71</v>
      </c>
      <c r="F5" s="61">
        <f>'Sites Used'!B52</f>
        <v>0</v>
      </c>
      <c r="G5" s="1"/>
      <c r="H5" s="1"/>
      <c r="I5" s="1"/>
      <c r="J5" s="1"/>
    </row>
    <row r="6" spans="1:10" ht="9" customHeight="1" x14ac:dyDescent="0.2">
      <c r="A6" s="29"/>
      <c r="B6" s="1"/>
      <c r="C6" s="1"/>
      <c r="D6" s="1"/>
      <c r="E6" s="1"/>
      <c r="F6" s="1"/>
      <c r="G6" s="1"/>
      <c r="H6" s="1"/>
      <c r="I6" s="1"/>
      <c r="J6" s="1"/>
    </row>
    <row r="7" spans="1:10" x14ac:dyDescent="0.2">
      <c r="A7" s="192" t="str">
        <f>IF('Sites Used'!E52="","",'Sites Used'!E52)</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Results'!H15</f>
        <v>0</v>
      </c>
      <c r="E21" s="57" t="s">
        <v>38</v>
      </c>
      <c r="F21" s="221" t="s">
        <v>39</v>
      </c>
      <c r="G21" s="221"/>
      <c r="H21" s="221" t="s">
        <v>40</v>
      </c>
      <c r="I21" s="221"/>
      <c r="J21" s="221"/>
    </row>
    <row r="22" spans="1:10" x14ac:dyDescent="0.2">
      <c r="A22" s="56" t="s">
        <v>63</v>
      </c>
      <c r="B22" s="221" t="s">
        <v>41</v>
      </c>
      <c r="C22" s="221"/>
      <c r="D22" s="49">
        <f>'Lead &amp; Copper Results'!C15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Used'!D53</f>
        <v>0</v>
      </c>
      <c r="B5" s="190"/>
      <c r="C5" s="190"/>
      <c r="D5" s="190"/>
      <c r="E5" s="69" t="s">
        <v>71</v>
      </c>
      <c r="F5" s="61">
        <f>'Sites Used'!B53</f>
        <v>0</v>
      </c>
      <c r="G5" s="1"/>
      <c r="H5" s="1"/>
      <c r="I5" s="1"/>
      <c r="J5" s="1"/>
    </row>
    <row r="6" spans="1:10" ht="9" customHeight="1" x14ac:dyDescent="0.2">
      <c r="A6" s="29"/>
      <c r="B6" s="1"/>
      <c r="C6" s="1"/>
      <c r="D6" s="1"/>
      <c r="E6" s="1"/>
      <c r="F6" s="1"/>
      <c r="G6" s="1"/>
      <c r="H6" s="1"/>
      <c r="I6" s="1"/>
      <c r="J6" s="1"/>
    </row>
    <row r="7" spans="1:10" x14ac:dyDescent="0.2">
      <c r="A7" s="192" t="str">
        <f>IF('Sites Used'!E53="","",'Sites Used'!E53)</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Results'!H16</f>
        <v>0</v>
      </c>
      <c r="E21" s="57" t="s">
        <v>38</v>
      </c>
      <c r="F21" s="221" t="s">
        <v>39</v>
      </c>
      <c r="G21" s="221"/>
      <c r="H21" s="221" t="s">
        <v>40</v>
      </c>
      <c r="I21" s="221"/>
      <c r="J21" s="221"/>
    </row>
    <row r="22" spans="1:10" x14ac:dyDescent="0.2">
      <c r="A22" s="56" t="s">
        <v>63</v>
      </c>
      <c r="B22" s="221" t="s">
        <v>41</v>
      </c>
      <c r="C22" s="221"/>
      <c r="D22" s="49">
        <f>'Lead &amp; Copper Results'!C16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Used'!D54</f>
        <v>0</v>
      </c>
      <c r="B5" s="190"/>
      <c r="C5" s="190"/>
      <c r="D5" s="190"/>
      <c r="E5" s="69" t="s">
        <v>71</v>
      </c>
      <c r="F5" s="40">
        <f>'Sites Used'!B54</f>
        <v>0</v>
      </c>
      <c r="G5" s="1"/>
      <c r="H5" s="1"/>
      <c r="I5" s="1"/>
      <c r="J5" s="1"/>
    </row>
    <row r="6" spans="1:10" ht="9" customHeight="1" x14ac:dyDescent="0.2">
      <c r="A6" s="29"/>
      <c r="B6" s="1"/>
      <c r="C6" s="1"/>
      <c r="D6" s="1"/>
      <c r="E6" s="1"/>
      <c r="F6" s="1"/>
      <c r="G6" s="1"/>
      <c r="H6" s="1"/>
      <c r="I6" s="1"/>
      <c r="J6" s="1"/>
    </row>
    <row r="7" spans="1:10" x14ac:dyDescent="0.2">
      <c r="A7" s="192" t="str">
        <f>IF('Sites Used'!E54="","",'Sites Used'!E54)</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Results'!H17</f>
        <v>0</v>
      </c>
      <c r="E21" s="57" t="s">
        <v>38</v>
      </c>
      <c r="F21" s="221" t="s">
        <v>39</v>
      </c>
      <c r="G21" s="221"/>
      <c r="H21" s="221" t="s">
        <v>40</v>
      </c>
      <c r="I21" s="221"/>
      <c r="J21" s="221"/>
    </row>
    <row r="22" spans="1:10" x14ac:dyDescent="0.2">
      <c r="A22" s="56" t="s">
        <v>63</v>
      </c>
      <c r="B22" s="221" t="s">
        <v>41</v>
      </c>
      <c r="C22" s="221"/>
      <c r="D22" s="49">
        <f>'Lead &amp; Copper Results'!C17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330E-C8D2-4737-A21D-401DFC5BC8E6}">
  <dimension ref="A1:J30"/>
  <sheetViews>
    <sheetView workbookViewId="0">
      <selection activeCell="C1" sqref="C1:H1"/>
    </sheetView>
  </sheetViews>
  <sheetFormatPr defaultRowHeight="12.75" x14ac:dyDescent="0.2"/>
  <sheetData>
    <row r="1" spans="1:10" ht="15.75" x14ac:dyDescent="0.25">
      <c r="A1" s="58"/>
      <c r="B1" s="58"/>
      <c r="C1" s="159" t="s">
        <v>110</v>
      </c>
      <c r="D1" s="159"/>
      <c r="E1" s="159"/>
      <c r="F1" s="159"/>
      <c r="G1" s="159"/>
      <c r="H1" s="160"/>
      <c r="I1" s="58"/>
      <c r="J1" s="58"/>
    </row>
    <row r="2" spans="1:10" ht="6" customHeight="1" x14ac:dyDescent="0.2">
      <c r="A2" s="58"/>
      <c r="B2" s="58"/>
      <c r="C2" s="58"/>
      <c r="D2" s="58"/>
      <c r="E2" s="58"/>
      <c r="F2" s="58"/>
      <c r="G2" s="58"/>
      <c r="H2" s="58"/>
      <c r="I2" s="58"/>
      <c r="J2" s="58"/>
    </row>
    <row r="3" spans="1:10" ht="15.75" x14ac:dyDescent="0.25">
      <c r="A3" s="58"/>
      <c r="B3" s="58"/>
      <c r="C3" s="159">
        <f>Cover!C8</f>
        <v>0</v>
      </c>
      <c r="D3" s="159"/>
      <c r="E3" s="159"/>
      <c r="F3" s="159"/>
      <c r="G3" s="159"/>
      <c r="H3" s="159"/>
      <c r="I3" s="58"/>
      <c r="J3" s="58"/>
    </row>
    <row r="4" spans="1:10" x14ac:dyDescent="0.2">
      <c r="A4" s="112" t="s">
        <v>103</v>
      </c>
      <c r="B4" s="112"/>
      <c r="C4" s="112">
        <f>Cover!C9</f>
        <v>0</v>
      </c>
      <c r="D4" s="112"/>
      <c r="E4" s="58"/>
      <c r="F4" s="58"/>
      <c r="G4" s="58"/>
      <c r="H4" s="113" t="s">
        <v>65</v>
      </c>
      <c r="I4" s="161">
        <f ca="1">TODAY()</f>
        <v>45807</v>
      </c>
      <c r="J4" s="147"/>
    </row>
    <row r="5" spans="1:10" ht="8.25" customHeight="1" x14ac:dyDescent="0.2">
      <c r="A5" s="58"/>
      <c r="B5" s="58"/>
      <c r="C5" s="58"/>
      <c r="D5" s="58"/>
      <c r="E5" s="58"/>
      <c r="F5" s="58"/>
      <c r="G5" s="58"/>
      <c r="H5" s="58"/>
      <c r="I5" s="58"/>
      <c r="J5" s="58"/>
    </row>
    <row r="6" spans="1:10" ht="12.75" customHeight="1" x14ac:dyDescent="0.2">
      <c r="A6" s="112" t="s">
        <v>111</v>
      </c>
      <c r="B6" s="58"/>
      <c r="C6" s="162">
        <f>Cover!C6</f>
        <v>0</v>
      </c>
      <c r="D6" s="163"/>
      <c r="E6" s="163"/>
      <c r="F6" s="163"/>
      <c r="G6" s="119"/>
      <c r="H6" s="58"/>
      <c r="I6" s="58"/>
      <c r="J6" s="58"/>
    </row>
    <row r="7" spans="1:10" ht="8.25" customHeight="1" x14ac:dyDescent="0.2">
      <c r="A7" s="58"/>
      <c r="B7" s="58"/>
      <c r="C7" s="58"/>
      <c r="D7" s="58"/>
      <c r="E7" s="58"/>
      <c r="F7" s="58"/>
      <c r="G7" s="58"/>
      <c r="H7" s="58"/>
      <c r="I7" s="58"/>
      <c r="J7" s="58"/>
    </row>
    <row r="8" spans="1:10" ht="53.25" customHeight="1" x14ac:dyDescent="0.2">
      <c r="A8" s="146" t="s">
        <v>112</v>
      </c>
      <c r="B8" s="146"/>
      <c r="C8" s="146"/>
      <c r="D8" s="146"/>
      <c r="E8" s="146"/>
      <c r="F8" s="146"/>
      <c r="G8" s="146"/>
      <c r="H8" s="146"/>
      <c r="I8" s="146"/>
      <c r="J8" s="146"/>
    </row>
    <row r="9" spans="1:10" ht="8.25" customHeight="1" x14ac:dyDescent="0.2">
      <c r="A9" s="58"/>
      <c r="B9" s="58"/>
      <c r="C9" s="58"/>
      <c r="D9" s="58"/>
      <c r="E9" s="58"/>
      <c r="F9" s="58"/>
      <c r="G9" s="58"/>
      <c r="H9" s="58"/>
      <c r="I9" s="58"/>
      <c r="J9" s="58"/>
    </row>
    <row r="10" spans="1:10" ht="64.5" customHeight="1" x14ac:dyDescent="0.2">
      <c r="A10" s="149" t="s">
        <v>104</v>
      </c>
      <c r="B10" s="150"/>
      <c r="C10" s="150"/>
      <c r="D10" s="150"/>
      <c r="E10" s="150"/>
      <c r="F10" s="150"/>
      <c r="G10" s="150"/>
      <c r="H10" s="150"/>
      <c r="I10" s="150"/>
      <c r="J10" s="150"/>
    </row>
    <row r="11" spans="1:10" ht="8.25" customHeight="1" x14ac:dyDescent="0.2">
      <c r="A11" s="58"/>
      <c r="B11" s="58"/>
      <c r="C11" s="58"/>
      <c r="D11" s="58"/>
      <c r="E11" s="58"/>
      <c r="F11" s="58"/>
      <c r="G11" s="58"/>
      <c r="H11" s="58"/>
      <c r="I11" s="58"/>
      <c r="J11" s="58"/>
    </row>
    <row r="12" spans="1:10" ht="66.75" customHeight="1" x14ac:dyDescent="0.2">
      <c r="A12" s="149" t="s">
        <v>105</v>
      </c>
      <c r="B12" s="150"/>
      <c r="C12" s="150"/>
      <c r="D12" s="150"/>
      <c r="E12" s="150"/>
      <c r="F12" s="150"/>
      <c r="G12" s="150"/>
      <c r="H12" s="150"/>
      <c r="I12" s="150"/>
      <c r="J12" s="150"/>
    </row>
    <row r="13" spans="1:10" ht="8.25" customHeight="1" x14ac:dyDescent="0.2">
      <c r="A13" s="58"/>
      <c r="B13" s="58"/>
      <c r="C13" s="58"/>
      <c r="D13" s="58"/>
      <c r="E13" s="58"/>
      <c r="F13" s="58"/>
      <c r="G13" s="58"/>
      <c r="H13" s="58"/>
      <c r="I13" s="58"/>
      <c r="J13" s="58"/>
    </row>
    <row r="14" spans="1:10" x14ac:dyDescent="0.2">
      <c r="A14" s="146" t="s">
        <v>106</v>
      </c>
      <c r="B14" s="146"/>
      <c r="C14" s="146"/>
      <c r="D14" s="146"/>
      <c r="E14" s="146"/>
      <c r="F14" s="146"/>
      <c r="G14" s="146"/>
      <c r="H14" s="146"/>
      <c r="I14" s="146"/>
      <c r="J14" s="146"/>
    </row>
    <row r="15" spans="1:10" ht="6.75" customHeight="1" x14ac:dyDescent="0.2">
      <c r="A15" s="104"/>
      <c r="B15" s="104"/>
      <c r="C15" s="104"/>
      <c r="D15" s="104"/>
      <c r="E15" s="104"/>
      <c r="F15" s="104"/>
      <c r="G15" s="104"/>
      <c r="H15" s="104"/>
      <c r="I15" s="104"/>
      <c r="J15" s="104"/>
    </row>
    <row r="16" spans="1:10" ht="129" customHeight="1" x14ac:dyDescent="0.2">
      <c r="A16" s="149" t="s">
        <v>113</v>
      </c>
      <c r="B16" s="150"/>
      <c r="C16" s="150"/>
      <c r="D16" s="150"/>
      <c r="E16" s="150"/>
      <c r="F16" s="150"/>
      <c r="G16" s="150"/>
      <c r="H16" s="150"/>
      <c r="I16" s="150"/>
      <c r="J16" s="150"/>
    </row>
    <row r="17" spans="1:10" ht="8.25" customHeight="1" x14ac:dyDescent="0.2">
      <c r="A17" s="58"/>
      <c r="B17" s="58"/>
      <c r="C17" s="58"/>
      <c r="D17" s="58"/>
      <c r="E17" s="58"/>
      <c r="F17" s="58"/>
      <c r="G17" s="58"/>
      <c r="H17" s="58"/>
      <c r="I17" s="58"/>
      <c r="J17" s="58"/>
    </row>
    <row r="18" spans="1:10" ht="104.25" customHeight="1" x14ac:dyDescent="0.2">
      <c r="A18" s="149" t="s">
        <v>107</v>
      </c>
      <c r="B18" s="150"/>
      <c r="C18" s="150"/>
      <c r="D18" s="150"/>
      <c r="E18" s="150"/>
      <c r="F18" s="150"/>
      <c r="G18" s="150"/>
      <c r="H18" s="150"/>
      <c r="I18" s="150"/>
      <c r="J18" s="150"/>
    </row>
    <row r="19" spans="1:10" x14ac:dyDescent="0.2">
      <c r="A19" s="58"/>
      <c r="B19" s="58"/>
      <c r="C19" s="58"/>
      <c r="D19" s="58"/>
      <c r="E19" s="58"/>
      <c r="F19" s="58"/>
      <c r="G19" s="58"/>
      <c r="H19" s="58"/>
      <c r="I19" s="58"/>
      <c r="J19" s="58"/>
    </row>
    <row r="20" spans="1:10" x14ac:dyDescent="0.2">
      <c r="A20" s="156" t="s">
        <v>108</v>
      </c>
      <c r="B20" s="156"/>
      <c r="C20" s="156"/>
      <c r="D20" s="156"/>
      <c r="E20" s="58"/>
      <c r="F20" s="58"/>
      <c r="G20" s="58"/>
      <c r="H20" s="58"/>
      <c r="I20" s="58"/>
      <c r="J20" s="58"/>
    </row>
    <row r="21" spans="1:10" ht="6" customHeight="1" x14ac:dyDescent="0.2">
      <c r="A21" s="58"/>
      <c r="B21" s="58"/>
      <c r="C21" s="58"/>
      <c r="D21" s="58"/>
      <c r="E21" s="58"/>
      <c r="F21" s="58"/>
      <c r="G21" s="58"/>
      <c r="H21" s="58"/>
      <c r="I21" s="58"/>
      <c r="J21" s="58"/>
    </row>
    <row r="22" spans="1:10" x14ac:dyDescent="0.2">
      <c r="A22" s="153">
        <f>Cover!C11</f>
        <v>0</v>
      </c>
      <c r="B22" s="153"/>
      <c r="C22" s="153"/>
      <c r="D22" s="153"/>
      <c r="E22" s="153"/>
      <c r="F22" s="114" t="s">
        <v>61</v>
      </c>
      <c r="G22" s="153">
        <f>Cover!C10</f>
        <v>0</v>
      </c>
      <c r="H22" s="153"/>
      <c r="I22" s="153"/>
      <c r="J22" s="58"/>
    </row>
    <row r="23" spans="1:10" x14ac:dyDescent="0.2">
      <c r="A23" s="153">
        <f>Cover!C13</f>
        <v>0</v>
      </c>
      <c r="B23" s="153"/>
      <c r="C23" s="153"/>
      <c r="D23" s="153"/>
      <c r="E23" s="153"/>
      <c r="F23" s="58"/>
      <c r="G23" s="58"/>
      <c r="H23" s="58"/>
      <c r="I23" s="58"/>
      <c r="J23" s="58"/>
    </row>
    <row r="24" spans="1:10" x14ac:dyDescent="0.2">
      <c r="A24" s="153">
        <f>Cover!C14</f>
        <v>0</v>
      </c>
      <c r="B24" s="153"/>
      <c r="C24" s="153"/>
      <c r="D24" s="153"/>
      <c r="E24" s="153"/>
      <c r="F24" s="58"/>
      <c r="G24" s="58"/>
      <c r="H24" s="58"/>
      <c r="I24" s="58"/>
      <c r="J24" s="58"/>
    </row>
    <row r="25" spans="1:10" x14ac:dyDescent="0.2">
      <c r="A25" s="58"/>
      <c r="B25" s="58"/>
      <c r="C25" s="58"/>
      <c r="D25" s="58"/>
      <c r="E25" s="58"/>
      <c r="F25" s="58"/>
      <c r="G25" s="58"/>
      <c r="H25" s="58"/>
      <c r="I25" s="58"/>
      <c r="J25" s="58"/>
    </row>
    <row r="26" spans="1:10" ht="48" customHeight="1" x14ac:dyDescent="0.2">
      <c r="A26" s="149" t="s">
        <v>109</v>
      </c>
      <c r="B26" s="150"/>
      <c r="C26" s="150"/>
      <c r="D26" s="150"/>
      <c r="E26" s="150"/>
      <c r="F26" s="150"/>
      <c r="G26" s="150"/>
      <c r="H26" s="150"/>
      <c r="I26" s="150"/>
      <c r="J26" s="150"/>
    </row>
    <row r="27" spans="1:10" x14ac:dyDescent="0.2">
      <c r="A27" s="58"/>
      <c r="B27" s="58"/>
      <c r="C27" s="58"/>
      <c r="D27" s="58"/>
      <c r="E27" s="58"/>
      <c r="F27" s="58"/>
      <c r="G27" s="58"/>
      <c r="H27" s="58"/>
      <c r="I27" s="58"/>
      <c r="J27" s="58"/>
    </row>
    <row r="28" spans="1:10" x14ac:dyDescent="0.2">
      <c r="A28" s="58"/>
      <c r="B28" s="58"/>
      <c r="C28" s="58"/>
      <c r="D28" s="58"/>
      <c r="E28" s="58"/>
      <c r="F28" s="58"/>
      <c r="G28" s="58"/>
      <c r="H28" s="58"/>
      <c r="I28" s="58"/>
      <c r="J28" s="58"/>
    </row>
    <row r="29" spans="1:10" x14ac:dyDescent="0.2">
      <c r="A29" s="58"/>
      <c r="B29" s="58"/>
      <c r="C29" s="58"/>
      <c r="D29" s="58"/>
      <c r="E29" s="58"/>
      <c r="F29" s="58"/>
      <c r="G29" s="58"/>
      <c r="H29" s="58"/>
      <c r="I29" s="58"/>
      <c r="J29" s="58"/>
    </row>
    <row r="30" spans="1:10" x14ac:dyDescent="0.2">
      <c r="A30" s="58"/>
      <c r="B30" s="58"/>
      <c r="C30" s="58"/>
      <c r="D30" s="58"/>
      <c r="E30" s="58"/>
      <c r="F30" s="58"/>
      <c r="G30" s="58"/>
      <c r="H30" s="58"/>
      <c r="I30" s="58"/>
      <c r="J30" s="58"/>
    </row>
  </sheetData>
  <sheetProtection sheet="1" objects="1" scenarios="1"/>
  <mergeCells count="16">
    <mergeCell ref="A12:J12"/>
    <mergeCell ref="A14:J14"/>
    <mergeCell ref="A16:J16"/>
    <mergeCell ref="A26:J26"/>
    <mergeCell ref="A18:J18"/>
    <mergeCell ref="A20:D20"/>
    <mergeCell ref="A22:E22"/>
    <mergeCell ref="A23:E23"/>
    <mergeCell ref="A24:E24"/>
    <mergeCell ref="G22:I22"/>
    <mergeCell ref="C1:H1"/>
    <mergeCell ref="C3:H3"/>
    <mergeCell ref="I4:J4"/>
    <mergeCell ref="A8:J8"/>
    <mergeCell ref="A10:J10"/>
    <mergeCell ref="C6:F6"/>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Used'!D55</f>
        <v>0</v>
      </c>
      <c r="B5" s="190"/>
      <c r="C5" s="190"/>
      <c r="D5" s="190"/>
      <c r="E5" s="69" t="s">
        <v>71</v>
      </c>
      <c r="F5" s="40">
        <f>'Sites Used'!B55</f>
        <v>0</v>
      </c>
      <c r="G5" s="1"/>
      <c r="H5" s="1"/>
      <c r="I5" s="1"/>
      <c r="J5" s="1"/>
    </row>
    <row r="6" spans="1:10" ht="9" customHeight="1" x14ac:dyDescent="0.2">
      <c r="A6" s="29"/>
      <c r="B6" s="1"/>
      <c r="C6" s="1"/>
      <c r="D6" s="1"/>
      <c r="E6" s="1"/>
      <c r="F6" s="1"/>
      <c r="G6" s="1"/>
      <c r="H6" s="1"/>
      <c r="I6" s="1"/>
      <c r="J6" s="1"/>
    </row>
    <row r="7" spans="1:10" x14ac:dyDescent="0.2">
      <c r="A7" s="192" t="str">
        <f>IF('Sites Used'!E55="","",'Sites Used'!E55)</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Results'!H18</f>
        <v>0</v>
      </c>
      <c r="E21" s="57" t="s">
        <v>38</v>
      </c>
      <c r="F21" s="221" t="s">
        <v>39</v>
      </c>
      <c r="G21" s="221"/>
      <c r="H21" s="221" t="s">
        <v>40</v>
      </c>
      <c r="I21" s="221"/>
      <c r="J21" s="221"/>
    </row>
    <row r="22" spans="1:10" x14ac:dyDescent="0.2">
      <c r="A22" s="56" t="s">
        <v>63</v>
      </c>
      <c r="B22" s="221" t="s">
        <v>41</v>
      </c>
      <c r="C22" s="221"/>
      <c r="D22" s="49">
        <f>'Lead &amp; Copper Results'!C18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Used'!D56</f>
        <v>0</v>
      </c>
      <c r="B5" s="190"/>
      <c r="C5" s="190"/>
      <c r="D5" s="190"/>
      <c r="E5" s="69" t="s">
        <v>71</v>
      </c>
      <c r="F5" s="40">
        <f>'Sites Used'!B56</f>
        <v>0</v>
      </c>
      <c r="G5" s="1"/>
      <c r="H5" s="1"/>
      <c r="I5" s="1"/>
      <c r="J5" s="1"/>
    </row>
    <row r="6" spans="1:10" ht="9" customHeight="1" x14ac:dyDescent="0.2">
      <c r="A6" s="29"/>
      <c r="B6" s="1"/>
      <c r="C6" s="1"/>
      <c r="D6" s="1"/>
      <c r="E6" s="1"/>
      <c r="F6" s="1"/>
      <c r="G6" s="1"/>
      <c r="H6" s="1"/>
      <c r="I6" s="1"/>
      <c r="J6" s="1"/>
    </row>
    <row r="7" spans="1:10" x14ac:dyDescent="0.2">
      <c r="A7" s="192" t="str">
        <f>IF('Sites Used'!E56="","",'Sites Used'!E56)</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Results'!H19</f>
        <v>0</v>
      </c>
      <c r="E21" s="57" t="s">
        <v>38</v>
      </c>
      <c r="F21" s="221" t="s">
        <v>39</v>
      </c>
      <c r="G21" s="221"/>
      <c r="H21" s="221" t="s">
        <v>40</v>
      </c>
      <c r="I21" s="221"/>
      <c r="J21" s="221"/>
    </row>
    <row r="22" spans="1:10" x14ac:dyDescent="0.2">
      <c r="A22" s="56" t="s">
        <v>63</v>
      </c>
      <c r="B22" s="221" t="s">
        <v>41</v>
      </c>
      <c r="C22" s="221"/>
      <c r="D22" s="49">
        <f>'Lead &amp; Copper Results'!C19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Used'!D57</f>
        <v>0</v>
      </c>
      <c r="B5" s="190"/>
      <c r="C5" s="190"/>
      <c r="D5" s="190"/>
      <c r="E5" s="69" t="s">
        <v>71</v>
      </c>
      <c r="F5" s="40">
        <f>'Sites Used'!B57</f>
        <v>0</v>
      </c>
      <c r="G5" s="1"/>
      <c r="H5" s="1"/>
      <c r="I5" s="1"/>
      <c r="J5" s="1"/>
    </row>
    <row r="6" spans="1:10" ht="9" customHeight="1" x14ac:dyDescent="0.2">
      <c r="A6" s="29"/>
      <c r="B6" s="1"/>
      <c r="C6" s="1"/>
      <c r="D6" s="1"/>
      <c r="E6" s="1"/>
      <c r="F6" s="1"/>
      <c r="G6" s="1"/>
      <c r="H6" s="1"/>
      <c r="I6" s="1"/>
      <c r="J6" s="1"/>
    </row>
    <row r="7" spans="1:10" x14ac:dyDescent="0.2">
      <c r="A7" s="192" t="str">
        <f>IF('Sites Used'!E57="","",'Sites Used'!E57)</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Results'!H20</f>
        <v>0</v>
      </c>
      <c r="E21" s="57" t="s">
        <v>38</v>
      </c>
      <c r="F21" s="221" t="s">
        <v>39</v>
      </c>
      <c r="G21" s="221"/>
      <c r="H21" s="221" t="s">
        <v>40</v>
      </c>
      <c r="I21" s="221"/>
      <c r="J21" s="221"/>
    </row>
    <row r="22" spans="1:10" x14ac:dyDescent="0.2">
      <c r="A22" s="56" t="s">
        <v>63</v>
      </c>
      <c r="B22" s="221" t="s">
        <v>41</v>
      </c>
      <c r="C22" s="221"/>
      <c r="D22" s="49">
        <f>'Lead &amp; Copper Results'!C20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Used'!D58</f>
        <v>0</v>
      </c>
      <c r="B5" s="190"/>
      <c r="C5" s="190"/>
      <c r="D5" s="190"/>
      <c r="E5" s="69" t="s">
        <v>71</v>
      </c>
      <c r="F5" s="40">
        <f>'Sites Used'!B58</f>
        <v>0</v>
      </c>
      <c r="G5" s="1"/>
      <c r="H5" s="1"/>
      <c r="I5" s="1"/>
      <c r="J5" s="1"/>
    </row>
    <row r="6" spans="1:10" ht="9" customHeight="1" x14ac:dyDescent="0.2">
      <c r="A6" s="29"/>
      <c r="B6" s="1"/>
      <c r="C6" s="1"/>
      <c r="D6" s="1"/>
      <c r="E6" s="1"/>
      <c r="F6" s="1"/>
      <c r="G6" s="1"/>
      <c r="H6" s="1"/>
      <c r="I6" s="1"/>
      <c r="J6" s="1"/>
    </row>
    <row r="7" spans="1:10" x14ac:dyDescent="0.2">
      <c r="A7" s="192" t="str">
        <f>IF('Sites Used'!E58="","",'Sites Used'!E58)</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Results'!H21</f>
        <v>0</v>
      </c>
      <c r="E21" s="57" t="s">
        <v>38</v>
      </c>
      <c r="F21" s="221" t="s">
        <v>39</v>
      </c>
      <c r="G21" s="221"/>
      <c r="H21" s="221" t="s">
        <v>40</v>
      </c>
      <c r="I21" s="221"/>
      <c r="J21" s="221"/>
    </row>
    <row r="22" spans="1:10" x14ac:dyDescent="0.2">
      <c r="A22" s="56" t="s">
        <v>63</v>
      </c>
      <c r="B22" s="221" t="s">
        <v>41</v>
      </c>
      <c r="C22" s="221"/>
      <c r="D22" s="49">
        <f>'Lead &amp; Copper Results'!C21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Used'!C59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Used'!D59</f>
        <v>0</v>
      </c>
      <c r="B5" s="190"/>
      <c r="C5" s="190"/>
      <c r="D5" s="190"/>
      <c r="E5" s="69" t="s">
        <v>71</v>
      </c>
      <c r="F5" s="40">
        <f>'Sites Used'!B59</f>
        <v>0</v>
      </c>
      <c r="G5" s="1"/>
      <c r="H5" s="1"/>
      <c r="I5" s="1"/>
      <c r="J5" s="1"/>
    </row>
    <row r="6" spans="1:10" ht="9" customHeight="1" x14ac:dyDescent="0.2">
      <c r="A6" s="29"/>
      <c r="B6" s="1"/>
      <c r="C6" s="1"/>
      <c r="D6" s="1"/>
      <c r="E6" s="1"/>
      <c r="F6" s="1"/>
      <c r="G6" s="1"/>
      <c r="H6" s="1"/>
      <c r="I6" s="1"/>
      <c r="J6" s="1"/>
    </row>
    <row r="7" spans="1:10" x14ac:dyDescent="0.2">
      <c r="A7" s="192" t="str">
        <f>IF('Sites Used'!E59="","",'Sites Used'!E59)</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Used'!F59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Results'!H22</f>
        <v>0</v>
      </c>
      <c r="E21" s="57" t="s">
        <v>38</v>
      </c>
      <c r="F21" s="221" t="s">
        <v>39</v>
      </c>
      <c r="G21" s="221"/>
      <c r="H21" s="221" t="s">
        <v>40</v>
      </c>
      <c r="I21" s="221"/>
      <c r="J21" s="221"/>
    </row>
    <row r="22" spans="1:10" x14ac:dyDescent="0.2">
      <c r="A22" s="56" t="s">
        <v>63</v>
      </c>
      <c r="B22" s="221" t="s">
        <v>41</v>
      </c>
      <c r="C22" s="221"/>
      <c r="D22" s="49">
        <f>'Lead &amp; Copper Results'!C22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Used'!D60</f>
        <v>0</v>
      </c>
      <c r="B5" s="190"/>
      <c r="C5" s="190"/>
      <c r="D5" s="190"/>
      <c r="E5" s="69" t="s">
        <v>71</v>
      </c>
      <c r="F5" s="40">
        <f>'Sites Used'!B60</f>
        <v>0</v>
      </c>
      <c r="G5" s="1"/>
      <c r="H5" s="1"/>
      <c r="I5" s="1"/>
      <c r="J5" s="1"/>
    </row>
    <row r="6" spans="1:10" ht="9" customHeight="1" x14ac:dyDescent="0.2">
      <c r="A6" s="29"/>
      <c r="B6" s="1"/>
      <c r="C6" s="1"/>
      <c r="D6" s="1"/>
      <c r="E6" s="1"/>
      <c r="F6" s="1"/>
      <c r="G6" s="1"/>
      <c r="H6" s="1"/>
      <c r="I6" s="1"/>
      <c r="J6" s="1"/>
    </row>
    <row r="7" spans="1:10" x14ac:dyDescent="0.2">
      <c r="A7" s="192" t="str">
        <f>IF('Sites Used'!E60="","",'Sites Used'!E60)</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Results'!H23</f>
        <v>0</v>
      </c>
      <c r="E21" s="57" t="s">
        <v>38</v>
      </c>
      <c r="F21" s="221" t="s">
        <v>39</v>
      </c>
      <c r="G21" s="221"/>
      <c r="H21" s="221" t="s">
        <v>40</v>
      </c>
      <c r="I21" s="221"/>
      <c r="J21" s="221"/>
    </row>
    <row r="22" spans="1:10" x14ac:dyDescent="0.2">
      <c r="A22" s="56" t="s">
        <v>63</v>
      </c>
      <c r="B22" s="221" t="s">
        <v>41</v>
      </c>
      <c r="C22" s="221"/>
      <c r="D22" s="49">
        <f>'Lead &amp; Copper Results'!C23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Used'!D61</f>
        <v>0</v>
      </c>
      <c r="B5" s="190"/>
      <c r="C5" s="190"/>
      <c r="D5" s="190"/>
      <c r="E5" s="69" t="s">
        <v>71</v>
      </c>
      <c r="F5" s="40">
        <f>'Sites Used'!B61</f>
        <v>0</v>
      </c>
      <c r="G5" s="1"/>
      <c r="H5" s="1"/>
      <c r="I5" s="1"/>
      <c r="J5" s="1"/>
    </row>
    <row r="6" spans="1:10" ht="9" customHeight="1" x14ac:dyDescent="0.2">
      <c r="A6" s="29"/>
      <c r="B6" s="1"/>
      <c r="C6" s="1"/>
      <c r="D6" s="1"/>
      <c r="E6" s="1"/>
      <c r="F6" s="1"/>
      <c r="G6" s="1"/>
      <c r="H6" s="1"/>
      <c r="I6" s="1"/>
      <c r="J6" s="1"/>
    </row>
    <row r="7" spans="1:10" x14ac:dyDescent="0.2">
      <c r="A7" s="192" t="str">
        <f>IF('Sites Used'!E61="","",'Sites Used'!E61)</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Results'!H24</f>
        <v>0</v>
      </c>
      <c r="E21" s="57" t="s">
        <v>38</v>
      </c>
      <c r="F21" s="221" t="s">
        <v>39</v>
      </c>
      <c r="G21" s="221"/>
      <c r="H21" s="221" t="s">
        <v>40</v>
      </c>
      <c r="I21" s="221"/>
      <c r="J21" s="221"/>
    </row>
    <row r="22" spans="1:10" x14ac:dyDescent="0.2">
      <c r="A22" s="56" t="s">
        <v>63</v>
      </c>
      <c r="B22" s="221" t="s">
        <v>41</v>
      </c>
      <c r="C22" s="221"/>
      <c r="D22" s="49">
        <f>'Lead &amp; Copper Results'!C24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Used'!D62</f>
        <v>0</v>
      </c>
      <c r="B5" s="190"/>
      <c r="C5" s="190"/>
      <c r="D5" s="190"/>
      <c r="E5" s="69" t="s">
        <v>71</v>
      </c>
      <c r="F5" s="40">
        <f>'Sites Used'!B62</f>
        <v>0</v>
      </c>
      <c r="G5" s="1"/>
      <c r="H5" s="1"/>
      <c r="I5" s="1"/>
      <c r="J5" s="1"/>
    </row>
    <row r="6" spans="1:10" ht="9" customHeight="1" x14ac:dyDescent="0.2">
      <c r="A6" s="29"/>
      <c r="B6" s="1"/>
      <c r="C6" s="1"/>
      <c r="D6" s="1"/>
      <c r="E6" s="1"/>
      <c r="F6" s="1"/>
      <c r="G6" s="1"/>
      <c r="H6" s="1"/>
      <c r="I6" s="1"/>
      <c r="J6" s="1"/>
    </row>
    <row r="7" spans="1:10" x14ac:dyDescent="0.2">
      <c r="A7" s="192" t="str">
        <f>IF('Sites Used'!E62="","",'Sites Used'!E62)</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Results'!H25</f>
        <v>0</v>
      </c>
      <c r="E21" s="57" t="s">
        <v>38</v>
      </c>
      <c r="F21" s="221" t="s">
        <v>39</v>
      </c>
      <c r="G21" s="221"/>
      <c r="H21" s="221" t="s">
        <v>40</v>
      </c>
      <c r="I21" s="221"/>
      <c r="J21" s="221"/>
    </row>
    <row r="22" spans="1:10" x14ac:dyDescent="0.2">
      <c r="A22" s="56" t="s">
        <v>63</v>
      </c>
      <c r="B22" s="221" t="s">
        <v>41</v>
      </c>
      <c r="C22" s="221"/>
      <c r="D22" s="49">
        <f>'Lead &amp; Copper Results'!C25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Used'!D63</f>
        <v>0</v>
      </c>
      <c r="B5" s="190"/>
      <c r="C5" s="190"/>
      <c r="D5" s="190"/>
      <c r="E5" s="69" t="s">
        <v>71</v>
      </c>
      <c r="F5" s="40">
        <f>'Sites Used'!B63</f>
        <v>0</v>
      </c>
      <c r="G5" s="1"/>
      <c r="H5" s="1"/>
      <c r="I5" s="1"/>
      <c r="J5" s="1"/>
    </row>
    <row r="6" spans="1:10" ht="9" customHeight="1" x14ac:dyDescent="0.2">
      <c r="A6" s="29"/>
      <c r="B6" s="1"/>
      <c r="C6" s="1"/>
      <c r="D6" s="1"/>
      <c r="E6" s="1"/>
      <c r="F6" s="1"/>
      <c r="G6" s="1"/>
      <c r="H6" s="1"/>
      <c r="I6" s="1"/>
      <c r="J6" s="1"/>
    </row>
    <row r="7" spans="1:10" x14ac:dyDescent="0.2">
      <c r="A7" s="192" t="str">
        <f>IF('Sites Used'!E63="","",'Sites Used'!E63)</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Results'!H26</f>
        <v>0</v>
      </c>
      <c r="E21" s="57" t="s">
        <v>38</v>
      </c>
      <c r="F21" s="221" t="s">
        <v>39</v>
      </c>
      <c r="G21" s="221"/>
      <c r="H21" s="221" t="s">
        <v>40</v>
      </c>
      <c r="I21" s="221"/>
      <c r="J21" s="221"/>
    </row>
    <row r="22" spans="1:10" x14ac:dyDescent="0.2">
      <c r="A22" s="56" t="s">
        <v>63</v>
      </c>
      <c r="B22" s="221" t="s">
        <v>41</v>
      </c>
      <c r="C22" s="221"/>
      <c r="D22" s="49">
        <f>'Lead &amp; Copper Results'!C26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Used'!D64</f>
        <v>0</v>
      </c>
      <c r="B5" s="190"/>
      <c r="C5" s="190"/>
      <c r="D5" s="190"/>
      <c r="E5" s="69" t="s">
        <v>71</v>
      </c>
      <c r="F5" s="40">
        <f>'Sites Used'!B64</f>
        <v>0</v>
      </c>
      <c r="G5" s="1"/>
      <c r="H5" s="1"/>
      <c r="I5" s="1"/>
      <c r="J5" s="1"/>
    </row>
    <row r="6" spans="1:10" ht="9" customHeight="1" x14ac:dyDescent="0.2">
      <c r="A6" s="29"/>
      <c r="B6" s="1"/>
      <c r="C6" s="1"/>
      <c r="D6" s="1"/>
      <c r="E6" s="1"/>
      <c r="F6" s="1"/>
      <c r="G6" s="1"/>
      <c r="H6" s="1"/>
      <c r="I6" s="1"/>
      <c r="J6" s="1"/>
    </row>
    <row r="7" spans="1:10" x14ac:dyDescent="0.2">
      <c r="A7" s="192" t="str">
        <f>IF('Sites Used'!E64="","",'Sites Used'!E64)</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Results'!H27</f>
        <v>0</v>
      </c>
      <c r="E21" s="57" t="s">
        <v>38</v>
      </c>
      <c r="F21" s="221" t="s">
        <v>39</v>
      </c>
      <c r="G21" s="221"/>
      <c r="H21" s="221" t="s">
        <v>40</v>
      </c>
      <c r="I21" s="221"/>
      <c r="J21" s="221"/>
    </row>
    <row r="22" spans="1:10" x14ac:dyDescent="0.2">
      <c r="A22" s="56" t="s">
        <v>63</v>
      </c>
      <c r="B22" s="221" t="s">
        <v>41</v>
      </c>
      <c r="C22" s="221"/>
      <c r="D22" s="49">
        <f>'Lead &amp; Copper Results'!C27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58"/>
  <sheetViews>
    <sheetView showGridLines="0" showRowColHeaders="0" workbookViewId="0">
      <pane ySplit="6" topLeftCell="A34" activePane="bottomLeft" state="frozen"/>
      <selection pane="bottomLeft" activeCell="H21" sqref="H21"/>
    </sheetView>
  </sheetViews>
  <sheetFormatPr defaultRowHeight="12.75" x14ac:dyDescent="0.2"/>
  <cols>
    <col min="1" max="1" width="8.7109375" customWidth="1"/>
    <col min="4" max="4" width="8.7109375" customWidth="1"/>
    <col min="5" max="5" width="6.42578125" customWidth="1"/>
    <col min="6" max="6" width="8.7109375" customWidth="1"/>
    <col min="9" max="9" width="8.7109375" customWidth="1"/>
  </cols>
  <sheetData>
    <row r="1" spans="1:13" ht="15.75" thickBot="1" x14ac:dyDescent="0.3">
      <c r="A1" s="188" t="str">
        <f>IF(AND(A5&gt;0,C3=""),"Insert sampling date(s) in cover page.","")</f>
        <v/>
      </c>
      <c r="B1" s="188"/>
      <c r="C1" s="188"/>
      <c r="D1" s="188"/>
      <c r="E1" s="188"/>
      <c r="F1" s="6" t="s">
        <v>58</v>
      </c>
      <c r="G1" s="182">
        <f>Cover!$C$8</f>
        <v>0</v>
      </c>
      <c r="H1" s="182"/>
      <c r="I1" s="182"/>
      <c r="J1" s="182"/>
      <c r="K1" s="15"/>
      <c r="L1" s="15"/>
      <c r="M1" s="15"/>
    </row>
    <row r="2" spans="1:13" ht="13.5" thickBot="1" x14ac:dyDescent="0.25">
      <c r="A2" s="1"/>
      <c r="B2" s="189"/>
      <c r="C2" s="135"/>
      <c r="D2" s="135"/>
      <c r="E2" s="135"/>
      <c r="F2" s="4" t="s">
        <v>59</v>
      </c>
      <c r="G2" s="183">
        <f>Cover!C9</f>
        <v>0</v>
      </c>
      <c r="H2" s="184"/>
      <c r="I2" s="3"/>
      <c r="J2" s="3"/>
    </row>
    <row r="3" spans="1:13" x14ac:dyDescent="0.2">
      <c r="A3" s="190" t="s">
        <v>111</v>
      </c>
      <c r="B3" s="135"/>
      <c r="C3" s="191" t="str">
        <f>IF(Cover!C6="","",Cover!C6)</f>
        <v/>
      </c>
      <c r="D3" s="192"/>
      <c r="E3" s="192"/>
      <c r="F3" s="192"/>
      <c r="G3" s="192"/>
      <c r="H3" s="192"/>
      <c r="I3" s="1"/>
      <c r="J3" s="1"/>
      <c r="L3" s="7"/>
    </row>
    <row r="4" spans="1:13" ht="13.5" thickBot="1" x14ac:dyDescent="0.25">
      <c r="A4" s="186"/>
      <c r="B4" s="187"/>
      <c r="C4" s="187"/>
      <c r="D4" s="187"/>
      <c r="E4" s="187"/>
      <c r="F4" s="187"/>
      <c r="G4" s="187"/>
      <c r="H4" s="187"/>
      <c r="I4" s="187"/>
      <c r="J4" s="187"/>
    </row>
    <row r="5" spans="1:13" ht="13.5" thickBot="1" x14ac:dyDescent="0.25">
      <c r="A5" s="14">
        <f>SUM(C47+G47)</f>
        <v>0</v>
      </c>
      <c r="B5" s="167" t="s">
        <v>63</v>
      </c>
      <c r="C5" s="168"/>
      <c r="D5" s="11" t="s">
        <v>8</v>
      </c>
      <c r="E5" s="11"/>
      <c r="F5" s="11"/>
      <c r="G5" s="167" t="s">
        <v>64</v>
      </c>
      <c r="H5" s="168"/>
      <c r="I5" s="11" t="s">
        <v>9</v>
      </c>
      <c r="J5" s="1"/>
    </row>
    <row r="6" spans="1:13" x14ac:dyDescent="0.2">
      <c r="A6" s="9" t="s">
        <v>27</v>
      </c>
      <c r="B6" s="185" t="s">
        <v>28</v>
      </c>
      <c r="C6" s="185"/>
      <c r="D6" s="9" t="s">
        <v>27</v>
      </c>
      <c r="E6" s="11"/>
      <c r="F6" s="9" t="s">
        <v>27</v>
      </c>
      <c r="G6" s="185" t="s">
        <v>28</v>
      </c>
      <c r="H6" s="185"/>
      <c r="I6" s="9" t="s">
        <v>27</v>
      </c>
      <c r="J6" s="1"/>
    </row>
    <row r="7" spans="1:13" x14ac:dyDescent="0.2">
      <c r="A7" s="63">
        <f>'Sites Used'!B4</f>
        <v>0</v>
      </c>
      <c r="B7" s="19"/>
      <c r="C7" s="19"/>
      <c r="D7" s="66">
        <f>'Sites Used'!B44</f>
        <v>0</v>
      </c>
      <c r="E7" s="14" t="str">
        <f>IF(C47=5,MAX(B7:C46),"")</f>
        <v/>
      </c>
      <c r="F7" s="63">
        <f>'Sites Used'!B4</f>
        <v>0</v>
      </c>
      <c r="G7" s="19"/>
      <c r="H7" s="19"/>
      <c r="I7" s="66">
        <f>'Sites Used'!B44</f>
        <v>0</v>
      </c>
      <c r="J7" s="34" t="str">
        <f>IF(G47=5,MAX(G7:H46),"")</f>
        <v/>
      </c>
    </row>
    <row r="8" spans="1:13" x14ac:dyDescent="0.2">
      <c r="A8" s="64">
        <f>'Sites Used'!B5</f>
        <v>0</v>
      </c>
      <c r="B8" s="20"/>
      <c r="C8" s="20"/>
      <c r="D8" s="67">
        <f>'Sites Used'!B45</f>
        <v>0</v>
      </c>
      <c r="E8" s="14" t="str">
        <f>IF(C47=5,LARGE(B7:C46,2),"")</f>
        <v/>
      </c>
      <c r="F8" s="64">
        <f>'Sites Used'!B5</f>
        <v>0</v>
      </c>
      <c r="G8" s="20"/>
      <c r="H8" s="20"/>
      <c r="I8" s="67">
        <f>'Sites Used'!B45</f>
        <v>0</v>
      </c>
      <c r="J8" s="34" t="str">
        <f>IF(G47=5,LARGE(G7:H46,2),"")</f>
        <v/>
      </c>
    </row>
    <row r="9" spans="1:13" x14ac:dyDescent="0.2">
      <c r="A9" s="64">
        <f>'Sites Used'!B6</f>
        <v>0</v>
      </c>
      <c r="B9" s="20"/>
      <c r="C9" s="20"/>
      <c r="D9" s="67">
        <f>'Sites Used'!B46</f>
        <v>0</v>
      </c>
      <c r="E9" s="14" t="str">
        <f>IF(E7="","",AVERAGE(E7:E8))</f>
        <v/>
      </c>
      <c r="F9" s="64">
        <f>'Sites Used'!B6</f>
        <v>0</v>
      </c>
      <c r="G9" s="20"/>
      <c r="H9" s="20"/>
      <c r="I9" s="67">
        <f>'Sites Used'!B46</f>
        <v>0</v>
      </c>
      <c r="J9" s="34" t="str">
        <f>IF(J7="","",AVERAGE(J7:J8))</f>
        <v/>
      </c>
    </row>
    <row r="10" spans="1:13" x14ac:dyDescent="0.2">
      <c r="A10" s="64">
        <f>'Sites Used'!B7</f>
        <v>0</v>
      </c>
      <c r="B10" s="20"/>
      <c r="C10" s="20"/>
      <c r="D10" s="67">
        <f>'Sites Used'!B47</f>
        <v>0</v>
      </c>
      <c r="E10" s="11"/>
      <c r="F10" s="64">
        <f>'Sites Used'!B7</f>
        <v>0</v>
      </c>
      <c r="G10" s="20"/>
      <c r="H10" s="20"/>
      <c r="I10" s="67">
        <f>'Sites Used'!B47</f>
        <v>0</v>
      </c>
      <c r="J10" s="1"/>
    </row>
    <row r="11" spans="1:13" x14ac:dyDescent="0.2">
      <c r="A11" s="64">
        <f>'Sites Used'!B8</f>
        <v>0</v>
      </c>
      <c r="B11" s="20"/>
      <c r="C11" s="20"/>
      <c r="D11" s="67">
        <f>'Sites Used'!B48</f>
        <v>0</v>
      </c>
      <c r="E11" s="11"/>
      <c r="F11" s="64">
        <f>'Sites Used'!B8</f>
        <v>0</v>
      </c>
      <c r="G11" s="20"/>
      <c r="H11" s="20"/>
      <c r="I11" s="67">
        <f>'Sites Used'!B48</f>
        <v>0</v>
      </c>
      <c r="J11" s="10"/>
      <c r="K11" s="2"/>
    </row>
    <row r="12" spans="1:13" x14ac:dyDescent="0.2">
      <c r="A12" s="64">
        <f>'Sites Used'!B9</f>
        <v>0</v>
      </c>
      <c r="B12" s="20"/>
      <c r="C12" s="20"/>
      <c r="D12" s="67">
        <f>'Sites Used'!B49</f>
        <v>0</v>
      </c>
      <c r="E12" s="11"/>
      <c r="F12" s="64">
        <f>'Sites Used'!B9</f>
        <v>0</v>
      </c>
      <c r="G12" s="20"/>
      <c r="H12" s="20"/>
      <c r="I12" s="67">
        <f>'Sites Used'!B49</f>
        <v>0</v>
      </c>
      <c r="J12" s="1"/>
    </row>
    <row r="13" spans="1:13" x14ac:dyDescent="0.2">
      <c r="A13" s="64">
        <f>'Sites Used'!B10</f>
        <v>0</v>
      </c>
      <c r="B13" s="20"/>
      <c r="C13" s="20"/>
      <c r="D13" s="67">
        <f>'Sites Used'!B50</f>
        <v>0</v>
      </c>
      <c r="E13" s="11"/>
      <c r="F13" s="64">
        <f>'Sites Used'!B10</f>
        <v>0</v>
      </c>
      <c r="G13" s="20"/>
      <c r="H13" s="20"/>
      <c r="I13" s="67">
        <f>'Sites Used'!B50</f>
        <v>0</v>
      </c>
      <c r="J13" s="1"/>
    </row>
    <row r="14" spans="1:13" x14ac:dyDescent="0.2">
      <c r="A14" s="64">
        <f>'Sites Used'!B11</f>
        <v>0</v>
      </c>
      <c r="B14" s="20"/>
      <c r="C14" s="20"/>
      <c r="D14" s="67">
        <f>'Sites Used'!B51</f>
        <v>0</v>
      </c>
      <c r="E14" s="11"/>
      <c r="F14" s="64">
        <f>'Sites Used'!B11</f>
        <v>0</v>
      </c>
      <c r="G14" s="20"/>
      <c r="H14" s="20"/>
      <c r="I14" s="67">
        <f>'Sites Used'!B51</f>
        <v>0</v>
      </c>
      <c r="J14" s="1"/>
    </row>
    <row r="15" spans="1:13" x14ac:dyDescent="0.2">
      <c r="A15" s="64">
        <f>'Sites Used'!B12</f>
        <v>0</v>
      </c>
      <c r="B15" s="20"/>
      <c r="C15" s="20"/>
      <c r="D15" s="67">
        <f>'Sites Used'!B52</f>
        <v>0</v>
      </c>
      <c r="E15" s="11"/>
      <c r="F15" s="64">
        <f>'Sites Used'!B12</f>
        <v>0</v>
      </c>
      <c r="G15" s="20"/>
      <c r="H15" s="20"/>
      <c r="I15" s="67">
        <f>'Sites Used'!B52</f>
        <v>0</v>
      </c>
      <c r="J15" s="10"/>
      <c r="K15" s="2"/>
    </row>
    <row r="16" spans="1:13" x14ac:dyDescent="0.2">
      <c r="A16" s="64">
        <f>'Sites Used'!B13</f>
        <v>0</v>
      </c>
      <c r="B16" s="20"/>
      <c r="C16" s="20"/>
      <c r="D16" s="67">
        <f>'Sites Used'!B53</f>
        <v>0</v>
      </c>
      <c r="E16" s="11"/>
      <c r="F16" s="64">
        <f>'Sites Used'!B13</f>
        <v>0</v>
      </c>
      <c r="G16" s="20"/>
      <c r="H16" s="20"/>
      <c r="I16" s="67">
        <f>'Sites Used'!B53</f>
        <v>0</v>
      </c>
      <c r="J16" s="1"/>
    </row>
    <row r="17" spans="1:11" x14ac:dyDescent="0.2">
      <c r="A17" s="64">
        <f>'Sites Used'!B14</f>
        <v>0</v>
      </c>
      <c r="B17" s="20"/>
      <c r="C17" s="20"/>
      <c r="D17" s="67">
        <f>'Sites Used'!B54</f>
        <v>0</v>
      </c>
      <c r="E17" s="11"/>
      <c r="F17" s="64">
        <f>'Sites Used'!B14</f>
        <v>0</v>
      </c>
      <c r="G17" s="20"/>
      <c r="H17" s="20"/>
      <c r="I17" s="67">
        <f>'Sites Used'!B54</f>
        <v>0</v>
      </c>
      <c r="J17" s="1"/>
    </row>
    <row r="18" spans="1:11" x14ac:dyDescent="0.2">
      <c r="A18" s="64">
        <f>'Sites Used'!B15</f>
        <v>0</v>
      </c>
      <c r="B18" s="20"/>
      <c r="C18" s="20"/>
      <c r="D18" s="67">
        <f>'Sites Used'!B55</f>
        <v>0</v>
      </c>
      <c r="E18" s="11"/>
      <c r="F18" s="64">
        <f>'Sites Used'!B15</f>
        <v>0</v>
      </c>
      <c r="G18" s="20"/>
      <c r="H18" s="20"/>
      <c r="I18" s="67">
        <f>'Sites Used'!B55</f>
        <v>0</v>
      </c>
      <c r="J18" s="1"/>
    </row>
    <row r="19" spans="1:11" x14ac:dyDescent="0.2">
      <c r="A19" s="64">
        <f>'Sites Used'!B16</f>
        <v>0</v>
      </c>
      <c r="B19" s="20"/>
      <c r="C19" s="20"/>
      <c r="D19" s="67">
        <f>'Sites Used'!B56</f>
        <v>0</v>
      </c>
      <c r="E19" s="11"/>
      <c r="F19" s="64">
        <f>'Sites Used'!B16</f>
        <v>0</v>
      </c>
      <c r="G19" s="20"/>
      <c r="H19" s="20"/>
      <c r="I19" s="67">
        <f>'Sites Used'!B56</f>
        <v>0</v>
      </c>
      <c r="J19" s="1"/>
    </row>
    <row r="20" spans="1:11" x14ac:dyDescent="0.2">
      <c r="A20" s="64">
        <f>'Sites Used'!B17</f>
        <v>0</v>
      </c>
      <c r="B20" s="20"/>
      <c r="C20" s="20"/>
      <c r="D20" s="67">
        <f>'Sites Used'!B57</f>
        <v>0</v>
      </c>
      <c r="E20" s="11"/>
      <c r="F20" s="64">
        <f>'Sites Used'!B17</f>
        <v>0</v>
      </c>
      <c r="G20" s="20"/>
      <c r="H20" s="20"/>
      <c r="I20" s="67">
        <f>'Sites Used'!B57</f>
        <v>0</v>
      </c>
      <c r="J20" s="1"/>
    </row>
    <row r="21" spans="1:11" x14ac:dyDescent="0.2">
      <c r="A21" s="64">
        <f>'Sites Used'!B18</f>
        <v>0</v>
      </c>
      <c r="B21" s="20"/>
      <c r="C21" s="20"/>
      <c r="D21" s="67">
        <f>'Sites Used'!B58</f>
        <v>0</v>
      </c>
      <c r="E21" s="11"/>
      <c r="F21" s="64">
        <f>'Sites Used'!B18</f>
        <v>0</v>
      </c>
      <c r="G21" s="20"/>
      <c r="H21" s="20"/>
      <c r="I21" s="67">
        <f>'Sites Used'!B58</f>
        <v>0</v>
      </c>
      <c r="J21" s="1"/>
    </row>
    <row r="22" spans="1:11" x14ac:dyDescent="0.2">
      <c r="A22" s="64">
        <f>'Sites Used'!B19</f>
        <v>0</v>
      </c>
      <c r="B22" s="20"/>
      <c r="C22" s="20"/>
      <c r="D22" s="67">
        <f>'Sites Used'!B59</f>
        <v>0</v>
      </c>
      <c r="E22" s="11"/>
      <c r="F22" s="64">
        <f>'Sites Used'!B19</f>
        <v>0</v>
      </c>
      <c r="G22" s="20"/>
      <c r="H22" s="20"/>
      <c r="I22" s="67">
        <f>'Sites Used'!B59</f>
        <v>0</v>
      </c>
      <c r="J22" s="1"/>
    </row>
    <row r="23" spans="1:11" x14ac:dyDescent="0.2">
      <c r="A23" s="64">
        <f>'Sites Used'!B20</f>
        <v>0</v>
      </c>
      <c r="B23" s="20"/>
      <c r="C23" s="20"/>
      <c r="D23" s="67">
        <f>'Sites Used'!B60</f>
        <v>0</v>
      </c>
      <c r="E23" s="11"/>
      <c r="F23" s="64">
        <f>'Sites Used'!B20</f>
        <v>0</v>
      </c>
      <c r="G23" s="20"/>
      <c r="H23" s="20"/>
      <c r="I23" s="67">
        <f>'Sites Used'!B60</f>
        <v>0</v>
      </c>
      <c r="J23" s="1"/>
    </row>
    <row r="24" spans="1:11" x14ac:dyDescent="0.2">
      <c r="A24" s="64">
        <f>'Sites Used'!B21</f>
        <v>0</v>
      </c>
      <c r="B24" s="20"/>
      <c r="C24" s="20"/>
      <c r="D24" s="67">
        <f>'Sites Used'!B61</f>
        <v>0</v>
      </c>
      <c r="E24" s="11"/>
      <c r="F24" s="64">
        <f>'Sites Used'!B21</f>
        <v>0</v>
      </c>
      <c r="G24" s="20"/>
      <c r="H24" s="20"/>
      <c r="I24" s="67">
        <f>'Sites Used'!B61</f>
        <v>0</v>
      </c>
      <c r="J24" s="1"/>
    </row>
    <row r="25" spans="1:11" x14ac:dyDescent="0.2">
      <c r="A25" s="64">
        <f>'Sites Used'!B22</f>
        <v>0</v>
      </c>
      <c r="B25" s="20"/>
      <c r="C25" s="20"/>
      <c r="D25" s="67">
        <f>'Sites Used'!B62</f>
        <v>0</v>
      </c>
      <c r="E25" s="11"/>
      <c r="F25" s="64">
        <f>'Sites Used'!B22</f>
        <v>0</v>
      </c>
      <c r="G25" s="20"/>
      <c r="H25" s="20"/>
      <c r="I25" s="67">
        <f>'Sites Used'!B62</f>
        <v>0</v>
      </c>
      <c r="J25" s="5"/>
      <c r="K25" s="2"/>
    </row>
    <row r="26" spans="1:11" x14ac:dyDescent="0.2">
      <c r="A26" s="64">
        <f>'Sites Used'!B23</f>
        <v>0</v>
      </c>
      <c r="B26" s="20"/>
      <c r="C26" s="20"/>
      <c r="D26" s="67">
        <f>'Sites Used'!B63</f>
        <v>0</v>
      </c>
      <c r="E26" s="11"/>
      <c r="F26" s="64">
        <f>'Sites Used'!B23</f>
        <v>0</v>
      </c>
      <c r="G26" s="20"/>
      <c r="H26" s="20"/>
      <c r="I26" s="67">
        <f>'Sites Used'!B63</f>
        <v>0</v>
      </c>
      <c r="J26" s="1"/>
    </row>
    <row r="27" spans="1:11" x14ac:dyDescent="0.2">
      <c r="A27" s="64">
        <f>'Sites Used'!B24</f>
        <v>0</v>
      </c>
      <c r="B27" s="20"/>
      <c r="C27" s="20"/>
      <c r="D27" s="67">
        <f>'Sites Used'!B64</f>
        <v>0</v>
      </c>
      <c r="E27" s="11"/>
      <c r="F27" s="64">
        <f>'Sites Used'!B24</f>
        <v>0</v>
      </c>
      <c r="G27" s="20"/>
      <c r="H27" s="20"/>
      <c r="I27" s="67">
        <f>'Sites Used'!B64</f>
        <v>0</v>
      </c>
      <c r="J27" s="1"/>
    </row>
    <row r="28" spans="1:11" x14ac:dyDescent="0.2">
      <c r="A28" s="64">
        <f>'Sites Used'!B25</f>
        <v>0</v>
      </c>
      <c r="B28" s="20"/>
      <c r="C28" s="20"/>
      <c r="D28" s="67">
        <f>'Sites Used'!B65</f>
        <v>0</v>
      </c>
      <c r="E28" s="11"/>
      <c r="F28" s="64">
        <f>'Sites Used'!B25</f>
        <v>0</v>
      </c>
      <c r="G28" s="20"/>
      <c r="H28" s="20"/>
      <c r="I28" s="67">
        <f>'Sites Used'!B65</f>
        <v>0</v>
      </c>
      <c r="J28" s="1"/>
    </row>
    <row r="29" spans="1:11" x14ac:dyDescent="0.2">
      <c r="A29" s="64">
        <f>'Sites Used'!B26</f>
        <v>0</v>
      </c>
      <c r="B29" s="20"/>
      <c r="C29" s="20"/>
      <c r="D29" s="67">
        <f>'Sites Used'!B66</f>
        <v>0</v>
      </c>
      <c r="E29" s="11"/>
      <c r="F29" s="64">
        <f>'Sites Used'!B26</f>
        <v>0</v>
      </c>
      <c r="G29" s="20"/>
      <c r="H29" s="20"/>
      <c r="I29" s="67">
        <f>'Sites Used'!B66</f>
        <v>0</v>
      </c>
      <c r="J29" s="1"/>
    </row>
    <row r="30" spans="1:11" x14ac:dyDescent="0.2">
      <c r="A30" s="64">
        <f>'Sites Used'!B27</f>
        <v>0</v>
      </c>
      <c r="B30" s="20"/>
      <c r="C30" s="20"/>
      <c r="D30" s="67">
        <f>'Sites Used'!B67</f>
        <v>0</v>
      </c>
      <c r="E30" s="11"/>
      <c r="F30" s="64">
        <f>'Sites Used'!B27</f>
        <v>0</v>
      </c>
      <c r="G30" s="20"/>
      <c r="H30" s="20"/>
      <c r="I30" s="67">
        <f>'Sites Used'!B67</f>
        <v>0</v>
      </c>
      <c r="J30" s="1"/>
    </row>
    <row r="31" spans="1:11" x14ac:dyDescent="0.2">
      <c r="A31" s="64">
        <f>'Sites Used'!B28</f>
        <v>0</v>
      </c>
      <c r="B31" s="20"/>
      <c r="C31" s="20"/>
      <c r="D31" s="67">
        <f>'Sites Used'!B68</f>
        <v>0</v>
      </c>
      <c r="E31" s="11"/>
      <c r="F31" s="64">
        <f>'Sites Used'!B28</f>
        <v>0</v>
      </c>
      <c r="G31" s="20"/>
      <c r="H31" s="20"/>
      <c r="I31" s="67">
        <f>'Sites Used'!B68</f>
        <v>0</v>
      </c>
      <c r="J31" s="1"/>
    </row>
    <row r="32" spans="1:11" x14ac:dyDescent="0.2">
      <c r="A32" s="64">
        <f>'Sites Used'!B29</f>
        <v>0</v>
      </c>
      <c r="B32" s="20"/>
      <c r="C32" s="20"/>
      <c r="D32" s="67">
        <f>'Sites Used'!B69</f>
        <v>0</v>
      </c>
      <c r="E32" s="11"/>
      <c r="F32" s="64">
        <f>'Sites Used'!B29</f>
        <v>0</v>
      </c>
      <c r="G32" s="20"/>
      <c r="H32" s="20"/>
      <c r="I32" s="67">
        <f>'Sites Used'!B69</f>
        <v>0</v>
      </c>
      <c r="J32" s="1"/>
    </row>
    <row r="33" spans="1:11" x14ac:dyDescent="0.2">
      <c r="A33" s="64">
        <f>'Sites Used'!B30</f>
        <v>0</v>
      </c>
      <c r="B33" s="20"/>
      <c r="C33" s="20"/>
      <c r="D33" s="67">
        <f>'Sites Used'!B70</f>
        <v>0</v>
      </c>
      <c r="E33" s="11"/>
      <c r="F33" s="64">
        <f>'Sites Used'!B30</f>
        <v>0</v>
      </c>
      <c r="G33" s="20"/>
      <c r="H33" s="20"/>
      <c r="I33" s="67">
        <f>'Sites Used'!B70</f>
        <v>0</v>
      </c>
      <c r="J33" s="1"/>
    </row>
    <row r="34" spans="1:11" x14ac:dyDescent="0.2">
      <c r="A34" s="64">
        <f>'Sites Used'!B31</f>
        <v>0</v>
      </c>
      <c r="B34" s="20"/>
      <c r="C34" s="20"/>
      <c r="D34" s="67">
        <f>'Sites Used'!B71</f>
        <v>0</v>
      </c>
      <c r="E34" s="11"/>
      <c r="F34" s="64">
        <f>'Sites Used'!B31</f>
        <v>0</v>
      </c>
      <c r="G34" s="20"/>
      <c r="H34" s="20"/>
      <c r="I34" s="67">
        <f>'Sites Used'!B71</f>
        <v>0</v>
      </c>
      <c r="J34" s="5"/>
      <c r="K34" s="2"/>
    </row>
    <row r="35" spans="1:11" x14ac:dyDescent="0.2">
      <c r="A35" s="64">
        <f>'Sites Used'!B32</f>
        <v>0</v>
      </c>
      <c r="B35" s="20"/>
      <c r="C35" s="20"/>
      <c r="D35" s="67">
        <f>'Sites Used'!B72</f>
        <v>0</v>
      </c>
      <c r="E35" s="11"/>
      <c r="F35" s="64">
        <f>'Sites Used'!B32</f>
        <v>0</v>
      </c>
      <c r="G35" s="20"/>
      <c r="H35" s="20"/>
      <c r="I35" s="67">
        <f>'Sites Used'!B72</f>
        <v>0</v>
      </c>
      <c r="J35" s="1"/>
    </row>
    <row r="36" spans="1:11" x14ac:dyDescent="0.2">
      <c r="A36" s="64">
        <f>'Sites Used'!B33</f>
        <v>0</v>
      </c>
      <c r="B36" s="20"/>
      <c r="C36" s="20"/>
      <c r="D36" s="67">
        <f>'Sites Used'!B73</f>
        <v>0</v>
      </c>
      <c r="E36" s="11"/>
      <c r="F36" s="64">
        <f>'Sites Used'!B33</f>
        <v>0</v>
      </c>
      <c r="G36" s="20"/>
      <c r="H36" s="20"/>
      <c r="I36" s="67">
        <f>'Sites Used'!B73</f>
        <v>0</v>
      </c>
      <c r="J36" s="1"/>
    </row>
    <row r="37" spans="1:11" x14ac:dyDescent="0.2">
      <c r="A37" s="64">
        <f>'Sites Used'!B34</f>
        <v>0</v>
      </c>
      <c r="B37" s="20"/>
      <c r="C37" s="20"/>
      <c r="D37" s="67">
        <f>'Sites Used'!B74</f>
        <v>0</v>
      </c>
      <c r="E37" s="11"/>
      <c r="F37" s="64">
        <f>'Sites Used'!B34</f>
        <v>0</v>
      </c>
      <c r="G37" s="20"/>
      <c r="H37" s="20"/>
      <c r="I37" s="67">
        <f>'Sites Used'!B74</f>
        <v>0</v>
      </c>
      <c r="J37" s="1"/>
    </row>
    <row r="38" spans="1:11" x14ac:dyDescent="0.2">
      <c r="A38" s="64">
        <f>'Sites Used'!B35</f>
        <v>0</v>
      </c>
      <c r="B38" s="20"/>
      <c r="C38" s="20"/>
      <c r="D38" s="67">
        <f>'Sites Used'!B75</f>
        <v>0</v>
      </c>
      <c r="E38" s="11"/>
      <c r="F38" s="64">
        <f>'Sites Used'!B35</f>
        <v>0</v>
      </c>
      <c r="G38" s="20"/>
      <c r="H38" s="20"/>
      <c r="I38" s="67">
        <f>'Sites Used'!B75</f>
        <v>0</v>
      </c>
      <c r="J38" s="1"/>
    </row>
    <row r="39" spans="1:11" x14ac:dyDescent="0.2">
      <c r="A39" s="64">
        <f>'Sites Used'!B36</f>
        <v>0</v>
      </c>
      <c r="B39" s="20"/>
      <c r="C39" s="20"/>
      <c r="D39" s="67">
        <f>'Sites Used'!B76</f>
        <v>0</v>
      </c>
      <c r="E39" s="11"/>
      <c r="F39" s="64">
        <f>'Sites Used'!B36</f>
        <v>0</v>
      </c>
      <c r="G39" s="20"/>
      <c r="H39" s="20"/>
      <c r="I39" s="67">
        <f>'Sites Used'!B76</f>
        <v>0</v>
      </c>
      <c r="J39" s="1"/>
    </row>
    <row r="40" spans="1:11" x14ac:dyDescent="0.2">
      <c r="A40" s="64">
        <f>'Sites Used'!B37</f>
        <v>0</v>
      </c>
      <c r="B40" s="20"/>
      <c r="C40" s="20"/>
      <c r="D40" s="67">
        <f>'Sites Used'!B77</f>
        <v>0</v>
      </c>
      <c r="E40" s="11"/>
      <c r="F40" s="64">
        <f>'Sites Used'!B37</f>
        <v>0</v>
      </c>
      <c r="G40" s="20"/>
      <c r="H40" s="20"/>
      <c r="I40" s="67">
        <f>'Sites Used'!B77</f>
        <v>0</v>
      </c>
      <c r="J40" s="1"/>
    </row>
    <row r="41" spans="1:11" x14ac:dyDescent="0.2">
      <c r="A41" s="64">
        <f>'Sites Used'!B38</f>
        <v>0</v>
      </c>
      <c r="B41" s="20"/>
      <c r="C41" s="20"/>
      <c r="D41" s="67">
        <f>'Sites Used'!B78</f>
        <v>0</v>
      </c>
      <c r="E41" s="11"/>
      <c r="F41" s="64">
        <f>'Sites Used'!B38</f>
        <v>0</v>
      </c>
      <c r="G41" s="20"/>
      <c r="H41" s="20"/>
      <c r="I41" s="67">
        <f>'Sites Used'!B78</f>
        <v>0</v>
      </c>
      <c r="J41" s="1"/>
    </row>
    <row r="42" spans="1:11" x14ac:dyDescent="0.2">
      <c r="A42" s="64">
        <f>'Sites Used'!B39</f>
        <v>0</v>
      </c>
      <c r="B42" s="20"/>
      <c r="C42" s="20"/>
      <c r="D42" s="67">
        <f>'Sites Used'!B79</f>
        <v>0</v>
      </c>
      <c r="E42" s="11"/>
      <c r="F42" s="64">
        <f>'Sites Used'!B39</f>
        <v>0</v>
      </c>
      <c r="G42" s="20"/>
      <c r="H42" s="20"/>
      <c r="I42" s="67">
        <f>'Sites Used'!B79</f>
        <v>0</v>
      </c>
      <c r="J42" s="1"/>
    </row>
    <row r="43" spans="1:11" x14ac:dyDescent="0.2">
      <c r="A43" s="64">
        <f>'Sites Used'!B40</f>
        <v>0</v>
      </c>
      <c r="B43" s="20"/>
      <c r="C43" s="20"/>
      <c r="D43" s="67">
        <f>'Sites Used'!B80</f>
        <v>0</v>
      </c>
      <c r="E43" s="11"/>
      <c r="F43" s="64">
        <f>'Sites Used'!B40</f>
        <v>0</v>
      </c>
      <c r="G43" s="20"/>
      <c r="H43" s="20"/>
      <c r="I43" s="67">
        <f>'Sites Used'!B80</f>
        <v>0</v>
      </c>
      <c r="J43" s="1"/>
    </row>
    <row r="44" spans="1:11" x14ac:dyDescent="0.2">
      <c r="A44" s="64">
        <f>'Sites Used'!B41</f>
        <v>0</v>
      </c>
      <c r="B44" s="20"/>
      <c r="C44" s="20"/>
      <c r="D44" s="67">
        <f>'Sites Used'!B81</f>
        <v>0</v>
      </c>
      <c r="E44" s="11"/>
      <c r="F44" s="64">
        <f>'Sites Used'!B41</f>
        <v>0</v>
      </c>
      <c r="G44" s="20"/>
      <c r="H44" s="20"/>
      <c r="I44" s="67">
        <f>'Sites Used'!B81</f>
        <v>0</v>
      </c>
      <c r="J44" s="1"/>
    </row>
    <row r="45" spans="1:11" x14ac:dyDescent="0.2">
      <c r="A45" s="64">
        <f>'Sites Used'!B42</f>
        <v>0</v>
      </c>
      <c r="B45" s="20"/>
      <c r="C45" s="20"/>
      <c r="D45" s="67">
        <f>'Sites Used'!B82</f>
        <v>0</v>
      </c>
      <c r="E45" s="11"/>
      <c r="F45" s="64">
        <f>'Sites Used'!B42</f>
        <v>0</v>
      </c>
      <c r="G45" s="20"/>
      <c r="H45" s="20"/>
      <c r="I45" s="67">
        <f>'Sites Used'!B82</f>
        <v>0</v>
      </c>
      <c r="J45" s="1"/>
    </row>
    <row r="46" spans="1:11" x14ac:dyDescent="0.2">
      <c r="A46" s="65">
        <f>'Sites Used'!B43</f>
        <v>0</v>
      </c>
      <c r="B46" s="21"/>
      <c r="C46" s="21"/>
      <c r="D46" s="68">
        <f>'Sites Used'!B83</f>
        <v>0</v>
      </c>
      <c r="E46" s="11"/>
      <c r="F46" s="65">
        <f>'Sites Used'!B43</f>
        <v>0</v>
      </c>
      <c r="G46" s="21"/>
      <c r="H46" s="21"/>
      <c r="I46" s="68">
        <f>'Sites Used'!B83</f>
        <v>0</v>
      </c>
      <c r="J46" s="1"/>
    </row>
    <row r="47" spans="1:11" x14ac:dyDescent="0.2">
      <c r="A47" s="173" t="str">
        <f>IF(C49="","",IF(C49&gt;1.3,"Copper action level exceeded. Refer to CFR 141.81 for Corrosion Control requirements.",""))</f>
        <v/>
      </c>
      <c r="B47" s="174"/>
      <c r="C47" s="22">
        <f>COUNTIF(B7:C46,"&gt;=0")</f>
        <v>0</v>
      </c>
      <c r="D47" s="35">
        <f>SUM(C47+G47)</f>
        <v>0</v>
      </c>
      <c r="E47" s="18" t="s">
        <v>62</v>
      </c>
      <c r="F47" s="4"/>
      <c r="G47" s="22">
        <f>COUNTIF(G7:H46,"&gt;=0")</f>
        <v>0</v>
      </c>
      <c r="H47" s="169" t="str">
        <f>IF(G49="","",IF(G49&gt;0.015,"Action level for lead exceeded. Refer to CFR 141.85 for consumer education requirements.",""))</f>
        <v/>
      </c>
      <c r="I47" s="170"/>
      <c r="J47" s="170"/>
    </row>
    <row r="48" spans="1:11" x14ac:dyDescent="0.2">
      <c r="A48" s="175"/>
      <c r="B48" s="175"/>
      <c r="C48" s="18"/>
      <c r="D48" s="18"/>
      <c r="E48" s="18"/>
      <c r="F48" s="18"/>
      <c r="G48" s="18"/>
      <c r="H48" s="170"/>
      <c r="I48" s="170"/>
      <c r="J48" s="170"/>
    </row>
    <row r="49" spans="1:10" x14ac:dyDescent="0.2">
      <c r="A49" s="175"/>
      <c r="B49" s="175"/>
      <c r="C49" s="33" t="str">
        <f>IF(C47=0,"",IF(C47=5,E9,LARGE(B7:C46,(G56))))</f>
        <v/>
      </c>
      <c r="D49" s="18"/>
      <c r="E49" s="18" t="s">
        <v>29</v>
      </c>
      <c r="F49" s="18"/>
      <c r="G49" s="33" t="str">
        <f>IF(G47=0,"",IF(G47=5,J9,(I56)))</f>
        <v/>
      </c>
      <c r="H49" s="170"/>
      <c r="I49" s="170"/>
      <c r="J49" s="170"/>
    </row>
    <row r="50" spans="1:10" x14ac:dyDescent="0.2">
      <c r="A50" s="175"/>
      <c r="B50" s="175"/>
      <c r="C50" s="18"/>
      <c r="D50" s="171" t="str">
        <f>IF(G49="","",IF(G49&gt;0.015,"PN Required within 24 Hours",""))</f>
        <v/>
      </c>
      <c r="E50" s="172"/>
      <c r="F50" s="172"/>
      <c r="G50" s="18"/>
      <c r="H50" s="170"/>
      <c r="I50" s="170"/>
      <c r="J50" s="170"/>
    </row>
    <row r="51" spans="1:10" x14ac:dyDescent="0.2">
      <c r="A51" s="33">
        <f>MIN(B7:C46)</f>
        <v>0</v>
      </c>
      <c r="B51" s="8" t="s">
        <v>26</v>
      </c>
      <c r="C51" s="33">
        <f>MAX(B7:C46)</f>
        <v>0</v>
      </c>
      <c r="D51" s="18"/>
      <c r="E51" s="8" t="s">
        <v>23</v>
      </c>
      <c r="F51" s="18"/>
      <c r="G51" s="33">
        <f>MIN(G7:H46)</f>
        <v>0</v>
      </c>
      <c r="H51" s="8" t="s">
        <v>26</v>
      </c>
      <c r="I51" s="33">
        <f>MAX(G7:H46)</f>
        <v>0</v>
      </c>
      <c r="J51" s="1"/>
    </row>
    <row r="52" spans="1:10" x14ac:dyDescent="0.2">
      <c r="A52" s="176" t="str">
        <f>IF(G49="","",IF(C49&gt;1.3,"Source Water monitoring may be required. Refer to CFR 141.88.",IF(G49&gt;0.015,"Source Water monitoring may be required. Refer to CFR 141.88.","")))</f>
        <v/>
      </c>
      <c r="B52" s="176"/>
      <c r="C52" s="176"/>
      <c r="D52" s="176"/>
      <c r="E52" s="176"/>
      <c r="F52" s="176"/>
      <c r="G52" s="176"/>
      <c r="H52" s="176"/>
      <c r="I52" s="176"/>
      <c r="J52" s="176"/>
    </row>
    <row r="53" spans="1:10" x14ac:dyDescent="0.2">
      <c r="A53" s="18"/>
      <c r="B53" s="18"/>
      <c r="C53" s="23">
        <f>COUNTIF(B7:C46,"&gt;1.3")</f>
        <v>0</v>
      </c>
      <c r="D53" s="164" t="s">
        <v>30</v>
      </c>
      <c r="E53" s="165"/>
      <c r="F53" s="166"/>
      <c r="G53" s="23">
        <f>COUNTIF(G7:H46,"&gt;0.015")</f>
        <v>0</v>
      </c>
      <c r="H53" s="177" t="str">
        <f>IF(G53="","",IF(G53&gt;=1,"Customers with lead above AL must be notified within 3 days. Collect follow-up samples within 30 days.",""))</f>
        <v/>
      </c>
      <c r="I53" s="177"/>
      <c r="J53" s="177"/>
    </row>
    <row r="54" spans="1:10" x14ac:dyDescent="0.2">
      <c r="A54" s="179" t="str">
        <f>IF(G47="","",IF(G47&gt;=1,"Each residence must be notified of their sample results within 30 days. Send a copy and certification to DOW that all residences have been notified.",""))</f>
        <v/>
      </c>
      <c r="B54" s="180"/>
      <c r="C54" s="180"/>
      <c r="D54" s="181" t="str">
        <f>IF(G49="","",IF(C49&gt;1.3,"AL exceeded. Standard monitoring annually is required.",IF(G49&gt;0.015,"AL exceeded. Standard annual monitoring is required.","")))</f>
        <v/>
      </c>
      <c r="E54" s="181"/>
      <c r="F54" s="181"/>
      <c r="G54" s="108"/>
      <c r="H54" s="178"/>
      <c r="I54" s="178"/>
      <c r="J54" s="178"/>
    </row>
    <row r="55" spans="1:10" x14ac:dyDescent="0.2">
      <c r="A55" s="180"/>
      <c r="B55" s="180"/>
      <c r="C55" s="180"/>
      <c r="D55" s="181"/>
      <c r="E55" s="181"/>
      <c r="F55" s="181"/>
      <c r="G55" s="24"/>
      <c r="H55" s="178"/>
      <c r="I55" s="178"/>
      <c r="J55" s="178"/>
    </row>
    <row r="56" spans="1:10" x14ac:dyDescent="0.2">
      <c r="A56" s="180"/>
      <c r="B56" s="180"/>
      <c r="C56" s="180"/>
      <c r="D56" s="181"/>
      <c r="E56" s="181"/>
      <c r="F56" s="181"/>
      <c r="G56" s="12">
        <f>IF(OR(C47=11,C47=12,C47=13,C47=14,C47=15,C47=21,C47=22,C47=23,C47=24,C47=25,C47=31,C47=32,C47=33,C47=34,C47=35,C47=41,C47=42,C47=43,C47=44,C47=45,C47=51,C47=52,C47=53,C47=54,C47=55,C47=61,C47=62,C47=63,C47=64,C47=65),COUNT(B7:C46)*0.096+0.5,IF(OR(C47=71,C47=72,C47=73,C47=74,C47=75),COUNT(B7:C46)*0.096+0.5,COUNT(B7:C46)*0.1+1))</f>
        <v>1</v>
      </c>
      <c r="H56" s="12">
        <f>IF(OR(G47=11,G47=12,G47=13,G47=14,G47=15,G47=21,G47=22,G47=23,G47=24,G47=25,G47=31,G47=32,G47=33,G47=34,G47=35,G47=41,G47=42,G47=43,G47=44,G47=45,G47=51,G47=52,G47=53,G47=54,G47=55,G47=61,G47=62,G47=63,G47=64,G47=65),COUNT(G7:H46)*0.096+0.5,IF(OR(G47=71,G47=72,G47=73,G47=74,G47=75),COUNT(G7:H46)*0.096+0.5,COUNT(G7:H46)*0.1+1))</f>
        <v>1</v>
      </c>
      <c r="I56" s="12" t="e">
        <f>LARGE(G7:H46,(H56))</f>
        <v>#NUM!</v>
      </c>
      <c r="J56" s="13"/>
    </row>
    <row r="57" spans="1:10" x14ac:dyDescent="0.2">
      <c r="A57" s="180"/>
      <c r="B57" s="180"/>
      <c r="C57" s="180"/>
      <c r="D57" s="181"/>
      <c r="E57" s="181"/>
      <c r="F57" s="181"/>
      <c r="G57" s="14"/>
      <c r="H57" s="31">
        <f>COUNTIF(G7:H46,"&gt;=0")</f>
        <v>0</v>
      </c>
      <c r="I57" s="32" t="e">
        <f>(G53/H57)*100</f>
        <v>#DIV/0!</v>
      </c>
      <c r="J57" s="13"/>
    </row>
    <row r="58" spans="1:10" x14ac:dyDescent="0.2">
      <c r="A58" s="109"/>
      <c r="B58" s="109"/>
      <c r="C58" s="109"/>
      <c r="D58" s="109"/>
      <c r="E58" s="109"/>
      <c r="F58" s="110"/>
      <c r="G58" s="13"/>
      <c r="H58" s="13"/>
      <c r="I58" s="13"/>
      <c r="J58" s="13"/>
    </row>
  </sheetData>
  <sheetProtection algorithmName="SHA-512" hashValue="eucDwzhUV4KOTNm7kcjLNEaFd5+1vMbLY0iraNlD+VbQzWNLipPpHjqDDw3hq4Zrl7sPuYeC3C/CR6w6wHgK3g==" saltValue="iMLLOq6PHZzyYqLBtP8ZrQ==" spinCount="100000" sheet="1" selectLockedCells="1"/>
  <mergeCells count="19">
    <mergeCell ref="G1:J1"/>
    <mergeCell ref="G2:H2"/>
    <mergeCell ref="B6:C6"/>
    <mergeCell ref="G6:H6"/>
    <mergeCell ref="A4:J4"/>
    <mergeCell ref="A1:E1"/>
    <mergeCell ref="B2:E2"/>
    <mergeCell ref="A3:B3"/>
    <mergeCell ref="C3:H3"/>
    <mergeCell ref="D53:F53"/>
    <mergeCell ref="B5:C5"/>
    <mergeCell ref="G5:H5"/>
    <mergeCell ref="H47:J50"/>
    <mergeCell ref="D50:F50"/>
    <mergeCell ref="A47:B50"/>
    <mergeCell ref="A52:J52"/>
    <mergeCell ref="H53:J55"/>
    <mergeCell ref="A54:C57"/>
    <mergeCell ref="D54:F57"/>
  </mergeCells>
  <phoneticPr fontId="2" type="noConversion"/>
  <conditionalFormatting sqref="A1:E1">
    <cfRule type="cellIs" dxfId="4" priority="7" stopIfTrue="1" operator="equal">
      <formula>"Insert sampling date(s) in cover page."</formula>
    </cfRule>
  </conditionalFormatting>
  <conditionalFormatting sqref="B7:B26">
    <cfRule type="cellIs" dxfId="3" priority="2" stopIfTrue="1" operator="greaterThan">
      <formula>1.3</formula>
    </cfRule>
  </conditionalFormatting>
  <conditionalFormatting sqref="B7:C46">
    <cfRule type="cellIs" dxfId="2" priority="5" stopIfTrue="1" operator="greaterThan">
      <formula>1.3</formula>
    </cfRule>
  </conditionalFormatting>
  <conditionalFormatting sqref="G7:G26">
    <cfRule type="cellIs" dxfId="1" priority="1" stopIfTrue="1" operator="greaterThan">
      <formula>0.015</formula>
    </cfRule>
  </conditionalFormatting>
  <conditionalFormatting sqref="G7:H46">
    <cfRule type="cellIs" dxfId="0" priority="6" stopIfTrue="1" operator="greaterThan">
      <formula>0.015</formula>
    </cfRule>
  </conditionalFormatting>
  <pageMargins left="0.75" right="0.75" top="0.25" bottom="0.25" header="0.5" footer="0.5"/>
  <pageSetup orientation="portrait" horizontalDpi="300" verticalDpi="300"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Used'!D65</f>
        <v>0</v>
      </c>
      <c r="B5" s="190"/>
      <c r="C5" s="190"/>
      <c r="D5" s="190"/>
      <c r="E5" s="69" t="s">
        <v>71</v>
      </c>
      <c r="F5" s="40">
        <f>'Sites Used'!B65</f>
        <v>0</v>
      </c>
      <c r="G5" s="1"/>
      <c r="H5" s="1"/>
      <c r="I5" s="1"/>
      <c r="J5" s="1"/>
    </row>
    <row r="6" spans="1:10" ht="9" customHeight="1" x14ac:dyDescent="0.2">
      <c r="A6" s="29"/>
      <c r="B6" s="1"/>
      <c r="C6" s="1"/>
      <c r="D6" s="1"/>
      <c r="E6" s="1"/>
      <c r="F6" s="1"/>
      <c r="G6" s="1"/>
      <c r="H6" s="1"/>
      <c r="I6" s="1"/>
      <c r="J6" s="1"/>
    </row>
    <row r="7" spans="1:10" x14ac:dyDescent="0.2">
      <c r="A7" s="192" t="str">
        <f>IF('Sites Used'!E65="","",'Sites Used'!E65)</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Results'!H28</f>
        <v>0</v>
      </c>
      <c r="E21" s="57" t="s">
        <v>38</v>
      </c>
      <c r="F21" s="221" t="s">
        <v>39</v>
      </c>
      <c r="G21" s="221"/>
      <c r="H21" s="221" t="s">
        <v>40</v>
      </c>
      <c r="I21" s="221"/>
      <c r="J21" s="221"/>
    </row>
    <row r="22" spans="1:10" x14ac:dyDescent="0.2">
      <c r="A22" s="56" t="s">
        <v>63</v>
      </c>
      <c r="B22" s="221" t="s">
        <v>41</v>
      </c>
      <c r="C22" s="221"/>
      <c r="D22" s="49">
        <f>'Lead &amp; Copper Results'!C28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Used'!D66</f>
        <v>0</v>
      </c>
      <c r="B5" s="190"/>
      <c r="C5" s="190"/>
      <c r="D5" s="190"/>
      <c r="E5" s="69" t="s">
        <v>71</v>
      </c>
      <c r="F5" s="40">
        <f>'Sites Used'!B66</f>
        <v>0</v>
      </c>
      <c r="G5" s="1"/>
      <c r="H5" s="1"/>
      <c r="I5" s="1"/>
      <c r="J5" s="1"/>
    </row>
    <row r="6" spans="1:10" ht="9" customHeight="1" x14ac:dyDescent="0.2">
      <c r="A6" s="29"/>
      <c r="B6" s="1"/>
      <c r="C6" s="1"/>
      <c r="D6" s="1"/>
      <c r="E6" s="1"/>
      <c r="F6" s="1"/>
      <c r="G6" s="1"/>
      <c r="H6" s="1"/>
      <c r="I6" s="1"/>
      <c r="J6" s="1"/>
    </row>
    <row r="7" spans="1:10" x14ac:dyDescent="0.2">
      <c r="A7" s="192" t="str">
        <f>IF('Sites Used'!E66="","",'Sites Used'!E66)</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Results'!H29</f>
        <v>0</v>
      </c>
      <c r="E21" s="57" t="s">
        <v>38</v>
      </c>
      <c r="F21" s="221" t="s">
        <v>39</v>
      </c>
      <c r="G21" s="221"/>
      <c r="H21" s="221" t="s">
        <v>40</v>
      </c>
      <c r="I21" s="221"/>
      <c r="J21" s="221"/>
    </row>
    <row r="22" spans="1:10" x14ac:dyDescent="0.2">
      <c r="A22" s="56" t="s">
        <v>63</v>
      </c>
      <c r="B22" s="221" t="s">
        <v>41</v>
      </c>
      <c r="C22" s="221"/>
      <c r="D22" s="49">
        <f>'Lead &amp; Copper Results'!C29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Used'!D67</f>
        <v>0</v>
      </c>
      <c r="B5" s="190"/>
      <c r="C5" s="190"/>
      <c r="D5" s="190"/>
      <c r="E5" s="69" t="s">
        <v>71</v>
      </c>
      <c r="F5" s="40">
        <f>'Sites Used'!B67</f>
        <v>0</v>
      </c>
      <c r="G5" s="1"/>
      <c r="H5" s="1"/>
      <c r="I5" s="1"/>
      <c r="J5" s="1"/>
    </row>
    <row r="6" spans="1:10" ht="9" customHeight="1" x14ac:dyDescent="0.2">
      <c r="A6" s="29"/>
      <c r="B6" s="1"/>
      <c r="C6" s="1"/>
      <c r="D6" s="1"/>
      <c r="E6" s="1"/>
      <c r="F6" s="1"/>
      <c r="G6" s="1"/>
      <c r="H6" s="1"/>
      <c r="I6" s="1"/>
      <c r="J6" s="1"/>
    </row>
    <row r="7" spans="1:10" x14ac:dyDescent="0.2">
      <c r="A7" s="192" t="str">
        <f>IF('Sites Used'!E67="","",'Sites Used'!E67)</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Results'!H30</f>
        <v>0</v>
      </c>
      <c r="E21" s="57" t="s">
        <v>38</v>
      </c>
      <c r="F21" s="221" t="s">
        <v>39</v>
      </c>
      <c r="G21" s="221"/>
      <c r="H21" s="221" t="s">
        <v>40</v>
      </c>
      <c r="I21" s="221"/>
      <c r="J21" s="221"/>
    </row>
    <row r="22" spans="1:10" x14ac:dyDescent="0.2">
      <c r="A22" s="56" t="s">
        <v>63</v>
      </c>
      <c r="B22" s="221" t="s">
        <v>41</v>
      </c>
      <c r="C22" s="221"/>
      <c r="D22" s="49">
        <f>'Lead &amp; Copper Results'!C30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Used'!D68</f>
        <v>0</v>
      </c>
      <c r="B5" s="190"/>
      <c r="C5" s="190"/>
      <c r="D5" s="190"/>
      <c r="E5" s="69" t="s">
        <v>71</v>
      </c>
      <c r="F5" s="40">
        <f>'Sites Used'!B68</f>
        <v>0</v>
      </c>
      <c r="G5" s="1"/>
      <c r="H5" s="1"/>
      <c r="I5" s="1"/>
      <c r="J5" s="1"/>
    </row>
    <row r="6" spans="1:10" ht="9" customHeight="1" x14ac:dyDescent="0.2">
      <c r="A6" s="29"/>
      <c r="B6" s="1"/>
      <c r="C6" s="1"/>
      <c r="D6" s="1"/>
      <c r="E6" s="1"/>
      <c r="F6" s="1"/>
      <c r="G6" s="1"/>
      <c r="H6" s="1"/>
      <c r="I6" s="1"/>
      <c r="J6" s="1"/>
    </row>
    <row r="7" spans="1:10" x14ac:dyDescent="0.2">
      <c r="A7" s="192" t="str">
        <f>IF('Sites Used'!E68="","",'Sites Used'!E68)</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Results'!H31</f>
        <v>0</v>
      </c>
      <c r="E21" s="57" t="s">
        <v>38</v>
      </c>
      <c r="F21" s="221" t="s">
        <v>39</v>
      </c>
      <c r="G21" s="221"/>
      <c r="H21" s="221" t="s">
        <v>40</v>
      </c>
      <c r="I21" s="221"/>
      <c r="J21" s="221"/>
    </row>
    <row r="22" spans="1:10" x14ac:dyDescent="0.2">
      <c r="A22" s="56" t="s">
        <v>63</v>
      </c>
      <c r="B22" s="221" t="s">
        <v>41</v>
      </c>
      <c r="C22" s="221"/>
      <c r="D22" s="49">
        <f>'Lead &amp; Copper Results'!C31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Used'!C69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Used'!D69</f>
        <v>0</v>
      </c>
      <c r="B5" s="190"/>
      <c r="C5" s="190"/>
      <c r="D5" s="190"/>
      <c r="E5" s="69" t="s">
        <v>71</v>
      </c>
      <c r="F5" s="40">
        <f>'Sites Used'!B69</f>
        <v>0</v>
      </c>
      <c r="G5" s="1"/>
      <c r="H5" s="1"/>
      <c r="I5" s="1"/>
      <c r="J5" s="1"/>
    </row>
    <row r="6" spans="1:10" ht="9" customHeight="1" x14ac:dyDescent="0.2">
      <c r="A6" s="29"/>
      <c r="B6" s="1"/>
      <c r="C6" s="1"/>
      <c r="D6" s="1"/>
      <c r="E6" s="1"/>
      <c r="F6" s="1"/>
      <c r="G6" s="1"/>
      <c r="H6" s="1"/>
      <c r="I6" s="1"/>
      <c r="J6" s="1"/>
    </row>
    <row r="7" spans="1:10" x14ac:dyDescent="0.2">
      <c r="A7" s="192" t="str">
        <f>IF('Sites Used'!E69="","",'Sites Used'!E69)</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Used'!F69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Results'!H32</f>
        <v>0</v>
      </c>
      <c r="E21" s="57" t="s">
        <v>38</v>
      </c>
      <c r="F21" s="221" t="s">
        <v>39</v>
      </c>
      <c r="G21" s="221"/>
      <c r="H21" s="221" t="s">
        <v>40</v>
      </c>
      <c r="I21" s="221"/>
      <c r="J21" s="221"/>
    </row>
    <row r="22" spans="1:10" x14ac:dyDescent="0.2">
      <c r="A22" s="56" t="s">
        <v>63</v>
      </c>
      <c r="B22" s="221" t="s">
        <v>41</v>
      </c>
      <c r="C22" s="221"/>
      <c r="D22" s="49">
        <f>'Lead &amp; Copper Results'!C32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Used'!D70</f>
        <v>0</v>
      </c>
      <c r="B5" s="190"/>
      <c r="C5" s="190"/>
      <c r="D5" s="190"/>
      <c r="E5" s="69" t="s">
        <v>71</v>
      </c>
      <c r="F5" s="40">
        <f>'Sites Used'!B70</f>
        <v>0</v>
      </c>
      <c r="G5" s="1"/>
      <c r="H5" s="1"/>
      <c r="I5" s="1"/>
      <c r="J5" s="1"/>
    </row>
    <row r="6" spans="1:10" ht="9" customHeight="1" x14ac:dyDescent="0.2">
      <c r="A6" s="29"/>
      <c r="B6" s="1"/>
      <c r="C6" s="1"/>
      <c r="D6" s="1"/>
      <c r="E6" s="1"/>
      <c r="F6" s="1"/>
      <c r="G6" s="1"/>
      <c r="H6" s="1"/>
      <c r="I6" s="1"/>
      <c r="J6" s="1"/>
    </row>
    <row r="7" spans="1:10" x14ac:dyDescent="0.2">
      <c r="A7" s="192" t="str">
        <f>IF('Sites Used'!E70="","",'Sites Used'!E70)</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Results'!H33</f>
        <v>0</v>
      </c>
      <c r="E21" s="57" t="s">
        <v>38</v>
      </c>
      <c r="F21" s="221" t="s">
        <v>39</v>
      </c>
      <c r="G21" s="221"/>
      <c r="H21" s="221" t="s">
        <v>40</v>
      </c>
      <c r="I21" s="221"/>
      <c r="J21" s="221"/>
    </row>
    <row r="22" spans="1:10" x14ac:dyDescent="0.2">
      <c r="A22" s="56" t="s">
        <v>63</v>
      </c>
      <c r="B22" s="221" t="s">
        <v>41</v>
      </c>
      <c r="C22" s="221"/>
      <c r="D22" s="49">
        <f>'Lead &amp; Copper Results'!C33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Used'!D71</f>
        <v>0</v>
      </c>
      <c r="B5" s="190"/>
      <c r="C5" s="190"/>
      <c r="D5" s="190"/>
      <c r="E5" s="69" t="s">
        <v>71</v>
      </c>
      <c r="F5" s="40">
        <f>'Sites Used'!B71</f>
        <v>0</v>
      </c>
      <c r="G5" s="1"/>
      <c r="H5" s="1"/>
      <c r="I5" s="1"/>
      <c r="J5" s="1"/>
    </row>
    <row r="6" spans="1:10" ht="9" customHeight="1" x14ac:dyDescent="0.2">
      <c r="A6" s="29"/>
      <c r="B6" s="1"/>
      <c r="C6" s="1"/>
      <c r="D6" s="1"/>
      <c r="E6" s="1"/>
      <c r="F6" s="1"/>
      <c r="G6" s="1"/>
      <c r="H6" s="1"/>
      <c r="I6" s="1"/>
      <c r="J6" s="1"/>
    </row>
    <row r="7" spans="1:10" x14ac:dyDescent="0.2">
      <c r="A7" s="192" t="str">
        <f>IF('Sites Used'!E71="","",'Sites Used'!E71)</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Results'!H34</f>
        <v>0</v>
      </c>
      <c r="E21" s="57" t="s">
        <v>38</v>
      </c>
      <c r="F21" s="221" t="s">
        <v>39</v>
      </c>
      <c r="G21" s="221"/>
      <c r="H21" s="221" t="s">
        <v>40</v>
      </c>
      <c r="I21" s="221"/>
      <c r="J21" s="221"/>
    </row>
    <row r="22" spans="1:10" x14ac:dyDescent="0.2">
      <c r="A22" s="56" t="s">
        <v>63</v>
      </c>
      <c r="B22" s="221" t="s">
        <v>41</v>
      </c>
      <c r="C22" s="221"/>
      <c r="D22" s="49">
        <f>'Lead &amp; Copper Results'!C34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Used'!D72</f>
        <v>0</v>
      </c>
      <c r="B5" s="190"/>
      <c r="C5" s="190"/>
      <c r="D5" s="190"/>
      <c r="E5" s="69" t="s">
        <v>71</v>
      </c>
      <c r="F5" s="40">
        <f>'Sites Used'!B72</f>
        <v>0</v>
      </c>
      <c r="G5" s="1"/>
      <c r="H5" s="1"/>
      <c r="I5" s="1"/>
      <c r="J5" s="1"/>
    </row>
    <row r="6" spans="1:10" ht="9" customHeight="1" x14ac:dyDescent="0.2">
      <c r="A6" s="29"/>
      <c r="B6" s="1"/>
      <c r="C6" s="1"/>
      <c r="D6" s="1"/>
      <c r="E6" s="1"/>
      <c r="F6" s="1"/>
      <c r="G6" s="1"/>
      <c r="H6" s="1"/>
      <c r="I6" s="1"/>
      <c r="J6" s="1"/>
    </row>
    <row r="7" spans="1:10" x14ac:dyDescent="0.2">
      <c r="A7" s="192" t="str">
        <f>IF('Sites Used'!E72="","",'Sites Used'!E72)</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Results'!H35</f>
        <v>0</v>
      </c>
      <c r="E21" s="57" t="s">
        <v>38</v>
      </c>
      <c r="F21" s="221" t="s">
        <v>39</v>
      </c>
      <c r="G21" s="221"/>
      <c r="H21" s="221" t="s">
        <v>40</v>
      </c>
      <c r="I21" s="221"/>
      <c r="J21" s="221"/>
    </row>
    <row r="22" spans="1:10" x14ac:dyDescent="0.2">
      <c r="A22" s="56" t="s">
        <v>63</v>
      </c>
      <c r="B22" s="221" t="s">
        <v>41</v>
      </c>
      <c r="C22" s="221"/>
      <c r="D22" s="49">
        <f>'Lead &amp; Copper Results'!C35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Used'!D73</f>
        <v>0</v>
      </c>
      <c r="B5" s="190"/>
      <c r="C5" s="190"/>
      <c r="D5" s="190"/>
      <c r="E5" s="69" t="s">
        <v>71</v>
      </c>
      <c r="F5" s="40">
        <f>'Sites Used'!B73</f>
        <v>0</v>
      </c>
      <c r="G5" s="1"/>
      <c r="H5" s="1"/>
      <c r="I5" s="1"/>
      <c r="J5" s="1"/>
    </row>
    <row r="6" spans="1:10" ht="9" customHeight="1" x14ac:dyDescent="0.2">
      <c r="A6" s="29"/>
      <c r="B6" s="1"/>
      <c r="C6" s="1"/>
      <c r="D6" s="1"/>
      <c r="E6" s="1"/>
      <c r="F6" s="1"/>
      <c r="G6" s="1"/>
      <c r="H6" s="1"/>
      <c r="I6" s="1"/>
      <c r="J6" s="1"/>
    </row>
    <row r="7" spans="1:10" x14ac:dyDescent="0.2">
      <c r="A7" s="192" t="str">
        <f>IF('Sites Used'!E73="","",'Sites Used'!E73)</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Results'!H36</f>
        <v>0</v>
      </c>
      <c r="E21" s="57" t="s">
        <v>38</v>
      </c>
      <c r="F21" s="221" t="s">
        <v>39</v>
      </c>
      <c r="G21" s="221"/>
      <c r="H21" s="221" t="s">
        <v>40</v>
      </c>
      <c r="I21" s="221"/>
      <c r="J21" s="221"/>
    </row>
    <row r="22" spans="1:10" x14ac:dyDescent="0.2">
      <c r="A22" s="56" t="s">
        <v>63</v>
      </c>
      <c r="B22" s="221" t="s">
        <v>41</v>
      </c>
      <c r="C22" s="221"/>
      <c r="D22" s="49">
        <f>'Lead &amp; Copper Results'!C36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Used'!C74</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Used'!D74</f>
        <v>0</v>
      </c>
      <c r="B5" s="190"/>
      <c r="C5" s="190"/>
      <c r="D5" s="190"/>
      <c r="E5" s="69" t="s">
        <v>71</v>
      </c>
      <c r="F5" s="40">
        <f>'Sites Used'!B74</f>
        <v>0</v>
      </c>
      <c r="G5" s="1"/>
      <c r="H5" s="1"/>
      <c r="I5" s="1"/>
      <c r="J5" s="1"/>
    </row>
    <row r="6" spans="1:10" ht="9" customHeight="1" x14ac:dyDescent="0.2">
      <c r="A6" s="29"/>
      <c r="B6" s="1"/>
      <c r="C6" s="1"/>
      <c r="D6" s="1"/>
      <c r="E6" s="1"/>
      <c r="F6" s="1"/>
      <c r="G6" s="1"/>
      <c r="H6" s="1"/>
      <c r="I6" s="1"/>
      <c r="J6" s="1"/>
    </row>
    <row r="7" spans="1:10" x14ac:dyDescent="0.2">
      <c r="A7" s="192" t="str">
        <f>IF('Sites Used'!E74="","",'Sites Used'!E74)</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Results'!H37</f>
        <v>0</v>
      </c>
      <c r="E21" s="57" t="s">
        <v>38</v>
      </c>
      <c r="F21" s="221" t="s">
        <v>39</v>
      </c>
      <c r="G21" s="221"/>
      <c r="H21" s="221" t="s">
        <v>40</v>
      </c>
      <c r="I21" s="221"/>
      <c r="J21" s="221"/>
    </row>
    <row r="22" spans="1:10" x14ac:dyDescent="0.2">
      <c r="A22" s="56" t="s">
        <v>63</v>
      </c>
      <c r="B22" s="221" t="s">
        <v>41</v>
      </c>
      <c r="C22" s="221"/>
      <c r="D22" s="49">
        <f>'Lead &amp; Copper Results'!C37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L45"/>
  <sheetViews>
    <sheetView showGridLines="0" workbookViewId="0">
      <selection activeCell="A10" sqref="A10"/>
    </sheetView>
  </sheetViews>
  <sheetFormatPr defaultRowHeight="12.75" x14ac:dyDescent="0.2"/>
  <cols>
    <col min="1" max="2" width="3.5703125" customWidth="1"/>
  </cols>
  <sheetData>
    <row r="1" spans="1:11" ht="15.75" x14ac:dyDescent="0.25">
      <c r="A1" s="198" t="s">
        <v>13</v>
      </c>
      <c r="B1" s="198"/>
      <c r="C1" s="198"/>
      <c r="D1" s="198"/>
      <c r="E1" s="198"/>
      <c r="F1" s="198"/>
      <c r="G1" s="198"/>
      <c r="H1" s="198"/>
      <c r="I1" s="198"/>
      <c r="J1" s="198"/>
      <c r="K1" s="199"/>
    </row>
    <row r="2" spans="1:11" ht="15.75" x14ac:dyDescent="0.25">
      <c r="A2" s="198" t="s">
        <v>14</v>
      </c>
      <c r="B2" s="198"/>
      <c r="C2" s="198"/>
      <c r="D2" s="198"/>
      <c r="E2" s="198"/>
      <c r="F2" s="198"/>
      <c r="G2" s="198"/>
      <c r="H2" s="198"/>
      <c r="I2" s="198"/>
      <c r="J2" s="198"/>
      <c r="K2" s="199"/>
    </row>
    <row r="3" spans="1:11" x14ac:dyDescent="0.2">
      <c r="A3" s="3"/>
      <c r="B3" s="3"/>
      <c r="C3" s="3"/>
      <c r="D3" s="3"/>
      <c r="E3" s="3"/>
      <c r="F3" s="3"/>
      <c r="G3" s="3"/>
      <c r="H3" s="3"/>
      <c r="I3" s="3"/>
      <c r="J3" s="3"/>
      <c r="K3" s="3"/>
    </row>
    <row r="4" spans="1:11" x14ac:dyDescent="0.2">
      <c r="A4" s="200" t="s">
        <v>15</v>
      </c>
      <c r="B4" s="199"/>
      <c r="C4" s="199"/>
      <c r="D4" s="134" t="str">
        <f>IF(Cover!C8="","",Cover!C8)</f>
        <v/>
      </c>
      <c r="E4" s="199"/>
      <c r="F4" s="199"/>
      <c r="G4" s="199"/>
      <c r="H4" s="199"/>
      <c r="I4" s="3" t="s">
        <v>59</v>
      </c>
      <c r="J4" s="134">
        <f>Cover!C9</f>
        <v>0</v>
      </c>
      <c r="K4" s="199"/>
    </row>
    <row r="5" spans="1:11" x14ac:dyDescent="0.2">
      <c r="A5" s="3"/>
      <c r="B5" s="3"/>
      <c r="C5" s="3"/>
      <c r="D5" s="3"/>
      <c r="E5" s="3"/>
      <c r="F5" s="3"/>
      <c r="G5" s="3"/>
      <c r="H5" s="3"/>
      <c r="I5" s="3"/>
      <c r="J5" s="3"/>
      <c r="K5" s="3"/>
    </row>
    <row r="6" spans="1:11" ht="52.5" customHeight="1" x14ac:dyDescent="0.2">
      <c r="A6" s="196" t="s">
        <v>46</v>
      </c>
      <c r="B6" s="196"/>
      <c r="C6" s="196"/>
      <c r="D6" s="196"/>
      <c r="E6" s="196"/>
      <c r="F6" s="196"/>
      <c r="G6" s="196"/>
      <c r="H6" s="196"/>
      <c r="I6" s="196"/>
      <c r="J6" s="196"/>
      <c r="K6" s="197"/>
    </row>
    <row r="7" spans="1:11" ht="9" customHeight="1" x14ac:dyDescent="0.2">
      <c r="A7" s="3"/>
      <c r="B7" s="3"/>
      <c r="C7" s="3"/>
      <c r="D7" s="3"/>
      <c r="E7" s="3"/>
      <c r="F7" s="3"/>
      <c r="G7" s="3"/>
      <c r="H7" s="3"/>
      <c r="I7" s="3"/>
      <c r="J7" s="3"/>
      <c r="K7" s="3"/>
    </row>
    <row r="8" spans="1:11" ht="15.75" x14ac:dyDescent="0.25">
      <c r="A8" s="212" t="s">
        <v>57</v>
      </c>
      <c r="B8" s="199"/>
      <c r="C8" s="199"/>
      <c r="D8" s="199"/>
      <c r="E8" s="199"/>
      <c r="F8" s="199"/>
      <c r="G8" s="199"/>
      <c r="H8" s="199"/>
      <c r="I8" s="199"/>
      <c r="J8" s="199"/>
      <c r="K8" s="199"/>
    </row>
    <row r="9" spans="1:11" ht="9" customHeight="1" thickBot="1" x14ac:dyDescent="0.25">
      <c r="A9" s="3"/>
      <c r="B9" s="3"/>
      <c r="C9" s="3"/>
      <c r="D9" s="3"/>
      <c r="E9" s="3"/>
      <c r="F9" s="3"/>
      <c r="G9" s="3"/>
      <c r="H9" s="3"/>
      <c r="I9" s="3"/>
      <c r="J9" s="3"/>
      <c r="K9" s="3"/>
    </row>
    <row r="10" spans="1:11" ht="16.5" thickBot="1" x14ac:dyDescent="0.3">
      <c r="A10" s="44"/>
      <c r="B10" s="43" t="s">
        <v>87</v>
      </c>
      <c r="C10" s="3"/>
      <c r="D10" s="3"/>
      <c r="E10" s="3"/>
      <c r="F10" s="3"/>
      <c r="G10" s="3"/>
      <c r="H10" s="3"/>
      <c r="I10" s="3"/>
      <c r="J10" s="3"/>
      <c r="K10" s="3"/>
    </row>
    <row r="11" spans="1:11" ht="13.5" thickBot="1" x14ac:dyDescent="0.25">
      <c r="A11" s="3"/>
      <c r="B11" s="3"/>
      <c r="C11" s="203" t="str">
        <f>IF(AND(A10="",B12&gt;""),"select system type","")</f>
        <v/>
      </c>
      <c r="D11" s="203"/>
      <c r="E11" s="203"/>
      <c r="F11" s="203"/>
      <c r="G11" s="24"/>
      <c r="H11" s="3"/>
      <c r="I11" s="3"/>
      <c r="J11" s="3"/>
      <c r="K11" s="3"/>
    </row>
    <row r="12" spans="1:11" ht="16.5" thickBot="1" x14ac:dyDescent="0.3">
      <c r="A12" s="3"/>
      <c r="B12" s="44"/>
      <c r="C12" s="43" t="s">
        <v>47</v>
      </c>
      <c r="D12" s="3"/>
      <c r="E12" s="3"/>
      <c r="F12" s="3"/>
      <c r="G12" s="204"/>
      <c r="H12" s="205"/>
      <c r="I12" s="3"/>
      <c r="J12" s="3"/>
      <c r="K12" s="3"/>
    </row>
    <row r="13" spans="1:11" x14ac:dyDescent="0.2">
      <c r="A13" s="3"/>
      <c r="B13" s="16">
        <f>COUNTIF(A10:A22,"&gt;""")</f>
        <v>0</v>
      </c>
      <c r="C13" s="208" t="str">
        <f>IF(B13="","",IF(B13&gt;1,"Select only one type of system, either a municipal system greater than 3,300 or a municipal system fewer than 3,300 or a non-municipal system.",""))</f>
        <v/>
      </c>
      <c r="D13" s="209"/>
      <c r="E13" s="209"/>
      <c r="F13" s="209"/>
      <c r="G13" s="209"/>
      <c r="H13" s="209"/>
      <c r="I13" s="209"/>
      <c r="J13" s="209"/>
      <c r="K13" s="209"/>
    </row>
    <row r="14" spans="1:11" ht="18.75" customHeight="1" thickBot="1" x14ac:dyDescent="0.25">
      <c r="A14" s="3"/>
      <c r="B14" s="3"/>
      <c r="C14" s="209"/>
      <c r="D14" s="209"/>
      <c r="E14" s="209"/>
      <c r="F14" s="209"/>
      <c r="G14" s="209"/>
      <c r="H14" s="209"/>
      <c r="I14" s="209"/>
      <c r="J14" s="209"/>
      <c r="K14" s="209"/>
    </row>
    <row r="15" spans="1:11" ht="16.5" thickBot="1" x14ac:dyDescent="0.3">
      <c r="A15" s="44"/>
      <c r="B15" s="210" t="s">
        <v>48</v>
      </c>
      <c r="C15" s="199"/>
      <c r="D15" s="199"/>
      <c r="E15" s="199"/>
      <c r="F15" s="199"/>
      <c r="G15" s="199"/>
      <c r="H15" s="199"/>
      <c r="I15" s="199"/>
      <c r="J15" s="199"/>
      <c r="K15" s="3"/>
    </row>
    <row r="16" spans="1:11" ht="13.5" thickBot="1" x14ac:dyDescent="0.25">
      <c r="A16" s="3"/>
      <c r="B16" s="3"/>
      <c r="C16" s="203" t="str">
        <f>IF(AND(A15="",B17&gt;""),"select system type","")</f>
        <v/>
      </c>
      <c r="D16" s="203"/>
      <c r="E16" s="203"/>
      <c r="F16" s="203"/>
      <c r="G16" s="24"/>
      <c r="H16" s="3"/>
      <c r="I16" s="3"/>
      <c r="J16" s="3"/>
      <c r="K16" s="3"/>
    </row>
    <row r="17" spans="1:12" ht="16.5" thickBot="1" x14ac:dyDescent="0.3">
      <c r="A17" s="3"/>
      <c r="B17" s="44"/>
      <c r="C17" s="210" t="s">
        <v>47</v>
      </c>
      <c r="D17" s="199"/>
      <c r="E17" s="199"/>
      <c r="F17" s="199"/>
      <c r="G17" s="204"/>
      <c r="H17" s="211"/>
      <c r="I17" s="3"/>
      <c r="J17" s="3"/>
      <c r="K17" s="3"/>
    </row>
    <row r="18" spans="1:12" ht="13.5" thickBot="1" x14ac:dyDescent="0.25">
      <c r="A18" s="3"/>
      <c r="B18" s="3"/>
      <c r="C18" s="203" t="str">
        <f>IF(AND(A15="",B19&gt;""),"select system type","")</f>
        <v/>
      </c>
      <c r="D18" s="203"/>
      <c r="E18" s="203"/>
      <c r="F18" s="203"/>
      <c r="G18" s="3"/>
      <c r="H18" s="24"/>
      <c r="I18" s="3"/>
      <c r="J18" s="3"/>
      <c r="K18" s="3"/>
    </row>
    <row r="19" spans="1:12" ht="16.5" thickBot="1" x14ac:dyDescent="0.3">
      <c r="A19" s="3"/>
      <c r="B19" s="44"/>
      <c r="C19" s="210" t="s">
        <v>49</v>
      </c>
      <c r="D19" s="199"/>
      <c r="E19" s="199"/>
      <c r="F19" s="199"/>
      <c r="G19" s="199"/>
      <c r="H19" s="204"/>
      <c r="I19" s="211"/>
      <c r="J19" s="3"/>
      <c r="K19" s="3"/>
    </row>
    <row r="20" spans="1:12" x14ac:dyDescent="0.2">
      <c r="A20" s="3"/>
      <c r="B20" s="3"/>
      <c r="C20" s="3"/>
      <c r="D20" s="3"/>
      <c r="E20" s="3"/>
      <c r="F20" s="3"/>
      <c r="G20" s="3"/>
      <c r="H20" s="3"/>
      <c r="I20" s="3"/>
      <c r="J20" s="3"/>
      <c r="K20" s="3"/>
    </row>
    <row r="21" spans="1:12" ht="9" customHeight="1" thickBot="1" x14ac:dyDescent="0.25">
      <c r="A21" s="3"/>
      <c r="B21" s="3"/>
      <c r="C21" s="3"/>
      <c r="D21" s="3"/>
      <c r="E21" s="3"/>
      <c r="F21" s="3"/>
      <c r="G21" s="3"/>
      <c r="H21" s="3"/>
      <c r="I21" s="3"/>
      <c r="J21" s="3"/>
      <c r="K21" s="3"/>
    </row>
    <row r="22" spans="1:12" ht="16.5" thickBot="1" x14ac:dyDescent="0.3">
      <c r="A22" s="44"/>
      <c r="B22" s="210" t="s">
        <v>50</v>
      </c>
      <c r="C22" s="199"/>
      <c r="D22" s="199"/>
      <c r="E22" s="199"/>
      <c r="F22" s="199"/>
      <c r="G22" s="3"/>
      <c r="H22" s="3"/>
      <c r="I22" s="3"/>
      <c r="J22" s="3"/>
      <c r="K22" s="3"/>
    </row>
    <row r="23" spans="1:12" ht="12.75" customHeight="1" x14ac:dyDescent="0.25">
      <c r="A23" s="3"/>
      <c r="B23" s="3"/>
      <c r="C23" s="202" t="s">
        <v>51</v>
      </c>
      <c r="D23" s="197"/>
      <c r="E23" s="197"/>
      <c r="F23" s="197"/>
      <c r="G23" s="197"/>
      <c r="H23" s="197"/>
      <c r="I23" s="197"/>
      <c r="J23" s="197"/>
      <c r="K23" s="197"/>
    </row>
    <row r="24" spans="1:12" x14ac:dyDescent="0.2">
      <c r="A24" s="3"/>
      <c r="B24" s="3"/>
      <c r="C24" s="199" t="s">
        <v>52</v>
      </c>
      <c r="D24" s="199"/>
      <c r="E24" s="199"/>
      <c r="F24" s="199"/>
      <c r="G24" s="199"/>
      <c r="H24" s="199"/>
      <c r="I24" s="199"/>
      <c r="J24" s="199"/>
      <c r="K24" s="199"/>
    </row>
    <row r="25" spans="1:12" ht="9" customHeight="1" x14ac:dyDescent="0.2">
      <c r="A25" s="3"/>
      <c r="B25" s="3"/>
      <c r="C25" s="3"/>
      <c r="D25" s="3"/>
      <c r="E25" s="3"/>
      <c r="F25" s="3"/>
      <c r="G25" s="24" t="str">
        <f>IF(AND(A22&gt;0,G26=""),"insert date below",IF(G26&gt;0,"",""))</f>
        <v/>
      </c>
      <c r="H25" s="3"/>
      <c r="I25" s="3"/>
      <c r="J25" s="3"/>
      <c r="K25" s="3"/>
    </row>
    <row r="26" spans="1:12" ht="15.75" x14ac:dyDescent="0.25">
      <c r="A26" s="3"/>
      <c r="B26" s="3"/>
      <c r="C26" s="43" t="s">
        <v>53</v>
      </c>
      <c r="D26" s="3"/>
      <c r="E26" s="3"/>
      <c r="F26" s="3"/>
      <c r="G26" s="204"/>
      <c r="H26" s="211"/>
      <c r="I26" s="46"/>
      <c r="J26" s="46"/>
      <c r="K26" s="46"/>
    </row>
    <row r="27" spans="1:12" x14ac:dyDescent="0.2">
      <c r="A27" s="3"/>
      <c r="B27" s="3"/>
      <c r="C27" s="3"/>
      <c r="D27" s="3"/>
      <c r="E27" s="3"/>
      <c r="F27" s="3"/>
      <c r="G27" s="3"/>
      <c r="H27" s="3"/>
      <c r="I27" s="3"/>
      <c r="J27" s="3"/>
      <c r="K27" s="3"/>
    </row>
    <row r="28" spans="1:12" x14ac:dyDescent="0.2">
      <c r="A28" s="3"/>
      <c r="B28" s="3"/>
      <c r="C28" s="3"/>
      <c r="D28" s="3"/>
      <c r="E28" s="3"/>
      <c r="F28" s="3"/>
      <c r="G28" s="3"/>
      <c r="H28" s="3"/>
      <c r="I28" s="3"/>
      <c r="J28" s="3"/>
      <c r="K28" s="3"/>
    </row>
    <row r="29" spans="1:12" x14ac:dyDescent="0.2">
      <c r="A29" s="199" t="s">
        <v>11</v>
      </c>
      <c r="B29" s="199"/>
      <c r="C29" s="199"/>
      <c r="D29" s="206"/>
      <c r="E29" s="206"/>
      <c r="F29" s="206"/>
      <c r="G29" s="206"/>
      <c r="H29" s="206"/>
      <c r="I29" s="17" t="s">
        <v>65</v>
      </c>
      <c r="J29" s="204"/>
      <c r="K29" s="205"/>
      <c r="L29" s="37"/>
    </row>
    <row r="30" spans="1:12" x14ac:dyDescent="0.2">
      <c r="A30" s="3"/>
      <c r="B30" s="3"/>
      <c r="C30" s="3"/>
      <c r="D30" s="3"/>
      <c r="E30" s="3"/>
      <c r="F30" s="3"/>
      <c r="G30" s="3"/>
      <c r="H30" s="3"/>
      <c r="I30" s="3"/>
      <c r="J30" s="3"/>
      <c r="K30" s="3"/>
    </row>
    <row r="31" spans="1:12" x14ac:dyDescent="0.2">
      <c r="A31" s="3" t="s">
        <v>54</v>
      </c>
      <c r="B31" s="3"/>
      <c r="C31" s="3"/>
      <c r="D31" s="199">
        <f>Cover!C11</f>
        <v>0</v>
      </c>
      <c r="E31" s="199"/>
      <c r="F31" s="199"/>
      <c r="G31" s="199"/>
      <c r="H31" s="25" t="s">
        <v>12</v>
      </c>
      <c r="I31" s="199">
        <f>Cover!C12</f>
        <v>0</v>
      </c>
      <c r="J31" s="199"/>
      <c r="K31" s="199"/>
    </row>
    <row r="32" spans="1:12" x14ac:dyDescent="0.2">
      <c r="A32" s="3"/>
      <c r="B32" s="3"/>
      <c r="C32" s="3"/>
      <c r="D32" s="199">
        <f>Cover!C13</f>
        <v>0</v>
      </c>
      <c r="E32" s="199"/>
      <c r="F32" s="199"/>
      <c r="G32" s="199"/>
      <c r="H32" s="199"/>
      <c r="I32" s="3"/>
      <c r="J32" s="3"/>
      <c r="K32" s="3"/>
    </row>
    <row r="33" spans="1:12" x14ac:dyDescent="0.2">
      <c r="A33" s="3"/>
      <c r="B33" s="3"/>
      <c r="C33" s="3"/>
      <c r="D33" s="199">
        <f>Cover!C14</f>
        <v>0</v>
      </c>
      <c r="E33" s="199"/>
      <c r="F33" s="199"/>
      <c r="G33" s="199"/>
      <c r="H33" s="199"/>
      <c r="I33" s="3"/>
      <c r="J33" s="3"/>
      <c r="K33" s="3"/>
    </row>
    <row r="34" spans="1:12" x14ac:dyDescent="0.2">
      <c r="A34" s="3"/>
      <c r="B34" s="3"/>
      <c r="C34" s="3"/>
      <c r="D34" s="199">
        <f>Cover!C10</f>
        <v>0</v>
      </c>
      <c r="E34" s="199"/>
      <c r="F34" s="199"/>
      <c r="G34" s="199"/>
      <c r="H34" s="199"/>
      <c r="I34" s="3"/>
      <c r="J34" s="3"/>
      <c r="K34" s="3"/>
    </row>
    <row r="35" spans="1:12" x14ac:dyDescent="0.2">
      <c r="A35" s="135" t="str">
        <f>IF(Cover!C15="","",Cover!C15)</f>
        <v/>
      </c>
      <c r="B35" s="135"/>
      <c r="C35" s="135"/>
      <c r="D35" s="135"/>
      <c r="E35" s="135"/>
      <c r="F35" s="135"/>
      <c r="G35" s="135"/>
      <c r="H35" s="201"/>
      <c r="I35" s="201"/>
      <c r="J35" s="201"/>
      <c r="K35" s="201"/>
    </row>
    <row r="36" spans="1:12" x14ac:dyDescent="0.2">
      <c r="A36" s="3"/>
      <c r="B36" s="3"/>
      <c r="C36" s="3"/>
      <c r="D36" s="3"/>
      <c r="E36" s="3"/>
      <c r="F36" s="3"/>
      <c r="G36" s="3"/>
      <c r="H36" s="3"/>
      <c r="I36" s="3"/>
      <c r="J36" s="3"/>
      <c r="K36" s="3"/>
    </row>
    <row r="37" spans="1:12" ht="27" customHeight="1" x14ac:dyDescent="0.2">
      <c r="A37" s="207" t="s">
        <v>60</v>
      </c>
      <c r="B37" s="207"/>
      <c r="C37" s="207"/>
      <c r="D37" s="207"/>
      <c r="E37" s="207"/>
      <c r="F37" s="207"/>
      <c r="G37" s="207"/>
      <c r="H37" s="207"/>
      <c r="I37" s="207"/>
      <c r="J37" s="207"/>
      <c r="K37" s="207"/>
    </row>
    <row r="38" spans="1:12" x14ac:dyDescent="0.2">
      <c r="A38" s="3"/>
      <c r="B38" s="3"/>
      <c r="C38" s="3"/>
      <c r="D38" s="3"/>
      <c r="E38" s="3"/>
      <c r="F38" s="3"/>
      <c r="G38" s="3"/>
      <c r="H38" s="3"/>
      <c r="I38" s="3"/>
      <c r="J38" s="3"/>
      <c r="K38" s="3"/>
    </row>
    <row r="39" spans="1:12" x14ac:dyDescent="0.2">
      <c r="A39" s="3"/>
      <c r="B39" s="3"/>
      <c r="C39" s="134" t="s">
        <v>55</v>
      </c>
      <c r="D39" s="145"/>
      <c r="E39" s="145"/>
      <c r="F39" s="145"/>
      <c r="G39" s="145"/>
      <c r="H39" s="145"/>
      <c r="I39" s="145"/>
      <c r="J39" s="145"/>
      <c r="K39" s="145"/>
    </row>
    <row r="40" spans="1:12" x14ac:dyDescent="0.2">
      <c r="A40" s="3"/>
      <c r="B40" s="3"/>
      <c r="C40" s="134" t="s">
        <v>56</v>
      </c>
      <c r="D40" s="145"/>
      <c r="E40" s="145"/>
      <c r="F40" s="145"/>
      <c r="G40" s="145"/>
      <c r="H40" s="145"/>
      <c r="I40" s="145"/>
      <c r="J40" s="145"/>
      <c r="K40" s="145"/>
    </row>
    <row r="41" spans="1:12" x14ac:dyDescent="0.2">
      <c r="A41" s="3"/>
      <c r="B41" s="3"/>
      <c r="C41" s="134" t="s">
        <v>86</v>
      </c>
      <c r="D41" s="145"/>
      <c r="E41" s="145"/>
      <c r="F41" s="145"/>
      <c r="G41" s="145"/>
      <c r="H41" s="145"/>
      <c r="I41" s="145"/>
      <c r="J41" s="145"/>
      <c r="K41" s="145"/>
    </row>
    <row r="42" spans="1:12" x14ac:dyDescent="0.2">
      <c r="A42" s="3"/>
      <c r="B42" s="3"/>
      <c r="C42" s="134" t="s">
        <v>10</v>
      </c>
      <c r="D42" s="145"/>
      <c r="E42" s="145"/>
      <c r="F42" s="145"/>
      <c r="G42" s="145"/>
      <c r="H42" s="145"/>
      <c r="I42" s="145"/>
      <c r="J42" s="145"/>
      <c r="K42" s="145"/>
    </row>
    <row r="43" spans="1:12" x14ac:dyDescent="0.2">
      <c r="A43" s="3"/>
      <c r="B43" s="3"/>
      <c r="C43" s="3"/>
      <c r="D43" s="47"/>
      <c r="E43" s="48"/>
      <c r="F43" s="194" t="s">
        <v>101</v>
      </c>
      <c r="G43" s="195"/>
      <c r="H43" s="195"/>
      <c r="I43" s="195"/>
      <c r="J43" s="195"/>
      <c r="K43" s="195"/>
      <c r="L43" s="107"/>
    </row>
    <row r="44" spans="1:12" x14ac:dyDescent="0.2">
      <c r="A44" s="3"/>
      <c r="B44" s="3"/>
      <c r="C44" s="199" t="s">
        <v>6</v>
      </c>
      <c r="D44" s="135"/>
      <c r="E44" s="135"/>
      <c r="F44" s="195"/>
      <c r="G44" s="195"/>
      <c r="H44" s="195"/>
      <c r="I44" s="195"/>
      <c r="J44" s="195"/>
      <c r="K44" s="195"/>
      <c r="L44" s="107"/>
    </row>
    <row r="45" spans="1:12" x14ac:dyDescent="0.2">
      <c r="A45" s="1"/>
      <c r="B45" s="1"/>
      <c r="C45" s="193" t="s">
        <v>73</v>
      </c>
      <c r="D45" s="135"/>
      <c r="E45" s="135"/>
      <c r="F45" s="195"/>
      <c r="G45" s="195"/>
      <c r="H45" s="195"/>
      <c r="I45" s="195"/>
      <c r="J45" s="195"/>
      <c r="K45" s="195"/>
      <c r="L45" s="107"/>
    </row>
  </sheetData>
  <sheetProtection sheet="1" selectLockedCells="1"/>
  <mergeCells count="40">
    <mergeCell ref="A37:K37"/>
    <mergeCell ref="C44:E44"/>
    <mergeCell ref="C13:K14"/>
    <mergeCell ref="H8:K8"/>
    <mergeCell ref="C11:F11"/>
    <mergeCell ref="C24:K24"/>
    <mergeCell ref="B15:J15"/>
    <mergeCell ref="C17:F17"/>
    <mergeCell ref="B22:F22"/>
    <mergeCell ref="G12:H12"/>
    <mergeCell ref="G17:H17"/>
    <mergeCell ref="H19:I19"/>
    <mergeCell ref="A8:G8"/>
    <mergeCell ref="G26:H26"/>
    <mergeCell ref="C19:G19"/>
    <mergeCell ref="C16:F16"/>
    <mergeCell ref="H35:K35"/>
    <mergeCell ref="C23:K23"/>
    <mergeCell ref="D34:H34"/>
    <mergeCell ref="C18:F18"/>
    <mergeCell ref="A35:G35"/>
    <mergeCell ref="J29:K29"/>
    <mergeCell ref="A29:C29"/>
    <mergeCell ref="D29:H29"/>
    <mergeCell ref="D31:G31"/>
    <mergeCell ref="I31:K31"/>
    <mergeCell ref="D32:H32"/>
    <mergeCell ref="D33:H33"/>
    <mergeCell ref="A6:K6"/>
    <mergeCell ref="A1:K1"/>
    <mergeCell ref="A2:K2"/>
    <mergeCell ref="A4:C4"/>
    <mergeCell ref="D4:H4"/>
    <mergeCell ref="J4:K4"/>
    <mergeCell ref="C45:E45"/>
    <mergeCell ref="F43:K45"/>
    <mergeCell ref="C39:K39"/>
    <mergeCell ref="C40:K40"/>
    <mergeCell ref="C41:K41"/>
    <mergeCell ref="C42:K42"/>
  </mergeCells>
  <phoneticPr fontId="2" type="noConversion"/>
  <pageMargins left="0.7" right="0.7" top="0.75" bottom="0.75" header="0.3" footer="0.3"/>
  <pageSetup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Used'!C75</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Used'!D75</f>
        <v>0</v>
      </c>
      <c r="B5" s="190"/>
      <c r="C5" s="190"/>
      <c r="D5" s="190"/>
      <c r="E5" s="69" t="s">
        <v>71</v>
      </c>
      <c r="F5" s="40">
        <f>'Sites Used'!B75</f>
        <v>0</v>
      </c>
      <c r="G5" s="1"/>
      <c r="H5" s="1"/>
      <c r="I5" s="1"/>
      <c r="J5" s="1"/>
    </row>
    <row r="6" spans="1:10" ht="9" customHeight="1" x14ac:dyDescent="0.2">
      <c r="A6" s="29"/>
      <c r="B6" s="1"/>
      <c r="C6" s="1"/>
      <c r="D6" s="1"/>
      <c r="E6" s="1"/>
      <c r="F6" s="1"/>
      <c r="G6" s="1"/>
      <c r="H6" s="1"/>
      <c r="I6" s="1"/>
      <c r="J6" s="1"/>
    </row>
    <row r="7" spans="1:10" x14ac:dyDescent="0.2">
      <c r="A7" s="192" t="str">
        <f>IF('Sites Used'!E75="","",'Sites Used'!E75)</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Used'!F75</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Results'!H38</f>
        <v>0</v>
      </c>
      <c r="E21" s="57" t="s">
        <v>38</v>
      </c>
      <c r="F21" s="221" t="s">
        <v>39</v>
      </c>
      <c r="G21" s="221"/>
      <c r="H21" s="221" t="s">
        <v>40</v>
      </c>
      <c r="I21" s="221"/>
      <c r="J21" s="221"/>
    </row>
    <row r="22" spans="1:10" x14ac:dyDescent="0.2">
      <c r="A22" s="56" t="s">
        <v>63</v>
      </c>
      <c r="B22" s="221" t="s">
        <v>41</v>
      </c>
      <c r="C22" s="221"/>
      <c r="D22" s="49">
        <f>'Lead &amp; Copper Results'!C38</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Used'!C76</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Used'!D76</f>
        <v>0</v>
      </c>
      <c r="B5" s="190"/>
      <c r="C5" s="190"/>
      <c r="D5" s="190"/>
      <c r="E5" s="69" t="s">
        <v>71</v>
      </c>
      <c r="F5" s="40">
        <f>'Sites Used'!B76</f>
        <v>0</v>
      </c>
      <c r="G5" s="1"/>
      <c r="H5" s="1"/>
      <c r="I5" s="1"/>
      <c r="J5" s="1"/>
    </row>
    <row r="6" spans="1:10" ht="9" customHeight="1" x14ac:dyDescent="0.2">
      <c r="A6" s="29"/>
      <c r="B6" s="1"/>
      <c r="C6" s="1"/>
      <c r="D6" s="1"/>
      <c r="E6" s="1"/>
      <c r="F6" s="1"/>
      <c r="G6" s="1"/>
      <c r="H6" s="1"/>
      <c r="I6" s="1"/>
      <c r="J6" s="1"/>
    </row>
    <row r="7" spans="1:10" x14ac:dyDescent="0.2">
      <c r="A7" s="192" t="str">
        <f>IF('Sites Used'!E76="","",'Sites Used'!E76)</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Used'!F76</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Results'!H39</f>
        <v>0</v>
      </c>
      <c r="E21" s="57" t="s">
        <v>38</v>
      </c>
      <c r="F21" s="221" t="s">
        <v>39</v>
      </c>
      <c r="G21" s="221"/>
      <c r="H21" s="221" t="s">
        <v>40</v>
      </c>
      <c r="I21" s="221"/>
      <c r="J21" s="221"/>
    </row>
    <row r="22" spans="1:10" x14ac:dyDescent="0.2">
      <c r="A22" s="56" t="s">
        <v>63</v>
      </c>
      <c r="B22" s="221" t="s">
        <v>41</v>
      </c>
      <c r="C22" s="221"/>
      <c r="D22" s="49">
        <f>'Lead &amp; Copper Results'!C39</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Used'!C77</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Used'!D77</f>
        <v>0</v>
      </c>
      <c r="B5" s="190"/>
      <c r="C5" s="190"/>
      <c r="D5" s="190"/>
      <c r="E5" s="69" t="s">
        <v>71</v>
      </c>
      <c r="F5" s="40">
        <f>'Sites Used'!B77</f>
        <v>0</v>
      </c>
      <c r="G5" s="1"/>
      <c r="H5" s="1"/>
      <c r="I5" s="1"/>
      <c r="J5" s="1"/>
    </row>
    <row r="6" spans="1:10" ht="9" customHeight="1" x14ac:dyDescent="0.2">
      <c r="A6" s="29"/>
      <c r="B6" s="1"/>
      <c r="C6" s="1"/>
      <c r="D6" s="1"/>
      <c r="E6" s="1"/>
      <c r="F6" s="1"/>
      <c r="G6" s="1"/>
      <c r="H6" s="1"/>
      <c r="I6" s="1"/>
      <c r="J6" s="1"/>
    </row>
    <row r="7" spans="1:10" x14ac:dyDescent="0.2">
      <c r="A7" s="192" t="str">
        <f>IF('Sites Used'!E77="","",'Sites Used'!E77)</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Used'!F77</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Results'!H40</f>
        <v>0</v>
      </c>
      <c r="E21" s="57" t="s">
        <v>38</v>
      </c>
      <c r="F21" s="221" t="s">
        <v>39</v>
      </c>
      <c r="G21" s="221"/>
      <c r="H21" s="221" t="s">
        <v>40</v>
      </c>
      <c r="I21" s="221"/>
      <c r="J21" s="221"/>
    </row>
    <row r="22" spans="1:10" x14ac:dyDescent="0.2">
      <c r="A22" s="56" t="s">
        <v>63</v>
      </c>
      <c r="B22" s="221" t="s">
        <v>41</v>
      </c>
      <c r="C22" s="221"/>
      <c r="D22" s="49">
        <f>'Lead &amp; Copper Results'!C40</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Used'!C78</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Used'!D78</f>
        <v>0</v>
      </c>
      <c r="B5" s="190"/>
      <c r="C5" s="190"/>
      <c r="D5" s="190"/>
      <c r="E5" s="69" t="s">
        <v>71</v>
      </c>
      <c r="F5" s="40">
        <f>'Sites Used'!B78</f>
        <v>0</v>
      </c>
      <c r="G5" s="1"/>
      <c r="H5" s="1"/>
      <c r="I5" s="1"/>
      <c r="J5" s="1"/>
    </row>
    <row r="6" spans="1:10" ht="9" customHeight="1" x14ac:dyDescent="0.2">
      <c r="A6" s="29"/>
      <c r="B6" s="1"/>
      <c r="C6" s="1"/>
      <c r="D6" s="1"/>
      <c r="E6" s="1"/>
      <c r="F6" s="1"/>
      <c r="G6" s="1"/>
      <c r="H6" s="1"/>
      <c r="I6" s="1"/>
      <c r="J6" s="1"/>
    </row>
    <row r="7" spans="1:10" x14ac:dyDescent="0.2">
      <c r="A7" s="192" t="str">
        <f>IF('Sites Used'!E78="","",'Sites Used'!E78)</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Used'!F78</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Results'!H41</f>
        <v>0</v>
      </c>
      <c r="E21" s="57" t="s">
        <v>38</v>
      </c>
      <c r="F21" s="221" t="s">
        <v>39</v>
      </c>
      <c r="G21" s="221"/>
      <c r="H21" s="221" t="s">
        <v>40</v>
      </c>
      <c r="I21" s="221"/>
      <c r="J21" s="221"/>
    </row>
    <row r="22" spans="1:10" x14ac:dyDescent="0.2">
      <c r="A22" s="56" t="s">
        <v>63</v>
      </c>
      <c r="B22" s="221" t="s">
        <v>41</v>
      </c>
      <c r="C22" s="221"/>
      <c r="D22" s="49">
        <f>'Lead &amp; Copper Results'!C41</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Used'!C79</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Used'!D79</f>
        <v>0</v>
      </c>
      <c r="B5" s="190"/>
      <c r="C5" s="190"/>
      <c r="D5" s="190"/>
      <c r="E5" s="69" t="s">
        <v>71</v>
      </c>
      <c r="F5" s="40">
        <f>'Sites Used'!B79</f>
        <v>0</v>
      </c>
      <c r="G5" s="1"/>
      <c r="H5" s="1"/>
      <c r="I5" s="1"/>
      <c r="J5" s="1"/>
    </row>
    <row r="6" spans="1:10" ht="9" customHeight="1" x14ac:dyDescent="0.2">
      <c r="A6" s="29"/>
      <c r="B6" s="1"/>
      <c r="C6" s="1"/>
      <c r="D6" s="1"/>
      <c r="E6" s="1"/>
      <c r="F6" s="1"/>
      <c r="G6" s="1"/>
      <c r="H6" s="1"/>
      <c r="I6" s="1"/>
      <c r="J6" s="1"/>
    </row>
    <row r="7" spans="1:10" x14ac:dyDescent="0.2">
      <c r="A7" s="192" t="str">
        <f>IF('Sites Used'!E79="","",'Sites Used'!E79)</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Used'!F79</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Results'!H42</f>
        <v>0</v>
      </c>
      <c r="E21" s="57" t="s">
        <v>38</v>
      </c>
      <c r="F21" s="221" t="s">
        <v>39</v>
      </c>
      <c r="G21" s="221"/>
      <c r="H21" s="221" t="s">
        <v>40</v>
      </c>
      <c r="I21" s="221"/>
      <c r="J21" s="221"/>
    </row>
    <row r="22" spans="1:10" x14ac:dyDescent="0.2">
      <c r="A22" s="56" t="s">
        <v>63</v>
      </c>
      <c r="B22" s="221" t="s">
        <v>41</v>
      </c>
      <c r="C22" s="221"/>
      <c r="D22" s="49">
        <f>'Lead &amp; Copper Results'!C42</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Used'!C80</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Used'!D80</f>
        <v>0</v>
      </c>
      <c r="B5" s="190"/>
      <c r="C5" s="190"/>
      <c r="D5" s="190"/>
      <c r="E5" s="69" t="s">
        <v>71</v>
      </c>
      <c r="F5" s="40">
        <f>'Sites Used'!B80</f>
        <v>0</v>
      </c>
      <c r="G5" s="1"/>
      <c r="H5" s="1"/>
      <c r="I5" s="1"/>
      <c r="J5" s="1"/>
    </row>
    <row r="6" spans="1:10" ht="9" customHeight="1" x14ac:dyDescent="0.2">
      <c r="A6" s="29"/>
      <c r="B6" s="1"/>
      <c r="C6" s="1"/>
      <c r="D6" s="1"/>
      <c r="E6" s="1"/>
      <c r="F6" s="1"/>
      <c r="G6" s="1"/>
      <c r="H6" s="1"/>
      <c r="I6" s="1"/>
      <c r="J6" s="1"/>
    </row>
    <row r="7" spans="1:10" x14ac:dyDescent="0.2">
      <c r="A7" s="192" t="str">
        <f>IF('Sites Used'!E80="","",'Sites Used'!E80)</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Used'!F80</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Results'!H43</f>
        <v>0</v>
      </c>
      <c r="E21" s="57" t="s">
        <v>38</v>
      </c>
      <c r="F21" s="221" t="s">
        <v>39</v>
      </c>
      <c r="G21" s="221"/>
      <c r="H21" s="221" t="s">
        <v>40</v>
      </c>
      <c r="I21" s="221"/>
      <c r="J21" s="221"/>
    </row>
    <row r="22" spans="1:10" x14ac:dyDescent="0.2">
      <c r="A22" s="56" t="s">
        <v>63</v>
      </c>
      <c r="B22" s="221" t="s">
        <v>41</v>
      </c>
      <c r="C22" s="221"/>
      <c r="D22" s="49">
        <f>'Lead &amp; Copper Results'!C43</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Used'!C81</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Used'!D81</f>
        <v>0</v>
      </c>
      <c r="B5" s="190"/>
      <c r="C5" s="190"/>
      <c r="D5" s="190"/>
      <c r="E5" s="69" t="s">
        <v>71</v>
      </c>
      <c r="F5" s="40">
        <f>'Sites Used'!B81</f>
        <v>0</v>
      </c>
      <c r="G5" s="1"/>
      <c r="H5" s="1"/>
      <c r="I5" s="1"/>
      <c r="J5" s="1"/>
    </row>
    <row r="6" spans="1:10" ht="9" customHeight="1" x14ac:dyDescent="0.2">
      <c r="A6" s="29"/>
      <c r="B6" s="1"/>
      <c r="C6" s="1"/>
      <c r="D6" s="1"/>
      <c r="E6" s="1"/>
      <c r="F6" s="1"/>
      <c r="G6" s="1"/>
      <c r="H6" s="1"/>
      <c r="I6" s="1"/>
      <c r="J6" s="1"/>
    </row>
    <row r="7" spans="1:10" x14ac:dyDescent="0.2">
      <c r="A7" s="192" t="str">
        <f>IF('Sites Used'!E81="","",'Sites Used'!E81)</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Used'!F81</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Results'!H44</f>
        <v>0</v>
      </c>
      <c r="E21" s="57" t="s">
        <v>38</v>
      </c>
      <c r="F21" s="221" t="s">
        <v>39</v>
      </c>
      <c r="G21" s="221"/>
      <c r="H21" s="221" t="s">
        <v>40</v>
      </c>
      <c r="I21" s="221"/>
      <c r="J21" s="221"/>
    </row>
    <row r="22" spans="1:10" x14ac:dyDescent="0.2">
      <c r="A22" s="56" t="s">
        <v>63</v>
      </c>
      <c r="B22" s="221" t="s">
        <v>41</v>
      </c>
      <c r="C22" s="221"/>
      <c r="D22" s="49">
        <f>'Lead &amp; Copper Results'!C44</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J44"/>
  <sheetViews>
    <sheetView showGridLines="0" showRowColHeaders="0" workbookViewId="0">
      <selection activeCell="F1" sqref="F1:J4"/>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Used'!C82</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Used'!D82</f>
        <v>0</v>
      </c>
      <c r="B5" s="190"/>
      <c r="C5" s="190"/>
      <c r="D5" s="190"/>
      <c r="E5" s="69" t="s">
        <v>71</v>
      </c>
      <c r="F5" s="40">
        <f>'Sites Used'!B82</f>
        <v>0</v>
      </c>
      <c r="G5" s="1"/>
      <c r="H5" s="1"/>
      <c r="I5" s="1"/>
      <c r="J5" s="1"/>
    </row>
    <row r="6" spans="1:10" ht="9" customHeight="1" x14ac:dyDescent="0.2">
      <c r="A6" s="29"/>
      <c r="B6" s="1"/>
      <c r="C6" s="1"/>
      <c r="D6" s="1"/>
      <c r="E6" s="1"/>
      <c r="F6" s="1"/>
      <c r="G6" s="1"/>
      <c r="H6" s="1"/>
      <c r="I6" s="1"/>
      <c r="J6" s="1"/>
    </row>
    <row r="7" spans="1:10" x14ac:dyDescent="0.2">
      <c r="A7" s="192" t="str">
        <f>IF('Sites Used'!E82="","",'Sites Used'!E82)</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Used'!F82</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Results'!H45</f>
        <v>0</v>
      </c>
      <c r="E21" s="57" t="s">
        <v>38</v>
      </c>
      <c r="F21" s="221" t="s">
        <v>39</v>
      </c>
      <c r="G21" s="221"/>
      <c r="H21" s="221" t="s">
        <v>40</v>
      </c>
      <c r="I21" s="221"/>
      <c r="J21" s="221"/>
    </row>
    <row r="22" spans="1:10" x14ac:dyDescent="0.2">
      <c r="A22" s="56" t="s">
        <v>63</v>
      </c>
      <c r="B22" s="221" t="s">
        <v>41</v>
      </c>
      <c r="C22" s="221"/>
      <c r="D22" s="49">
        <f>'Lead &amp; Copper Results'!C45</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J44"/>
  <sheetViews>
    <sheetView showGridLines="0" showRowColHeaders="0" workbookViewId="0">
      <selection sqref="A1:B1"/>
    </sheetView>
  </sheetViews>
  <sheetFormatPr defaultRowHeight="12.75" x14ac:dyDescent="0.2"/>
  <cols>
    <col min="3" max="3" width="10.28515625" customWidth="1"/>
    <col min="6" max="6" width="7" customWidth="1"/>
    <col min="7" max="7" width="10.5703125" customWidth="1"/>
  </cols>
  <sheetData>
    <row r="1" spans="1:10" x14ac:dyDescent="0.2">
      <c r="A1" s="222">
        <f ca="1">TODAY()</f>
        <v>45807</v>
      </c>
      <c r="B1" s="223"/>
      <c r="C1" s="1"/>
      <c r="D1" s="1"/>
      <c r="E1" s="1"/>
      <c r="F1" s="224" t="s">
        <v>7</v>
      </c>
      <c r="G1" s="224"/>
      <c r="H1" s="224"/>
      <c r="I1" s="224"/>
      <c r="J1" s="224"/>
    </row>
    <row r="2" spans="1:10" ht="9" customHeight="1" x14ac:dyDescent="0.2">
      <c r="A2" s="29"/>
      <c r="B2" s="1"/>
      <c r="C2" s="1"/>
      <c r="D2" s="1"/>
      <c r="E2" s="1"/>
      <c r="F2" s="224"/>
      <c r="G2" s="224"/>
      <c r="H2" s="224"/>
      <c r="I2" s="224"/>
      <c r="J2" s="224"/>
    </row>
    <row r="3" spans="1:10" x14ac:dyDescent="0.2">
      <c r="A3" s="225">
        <f>'Sites Used'!C83</f>
        <v>0</v>
      </c>
      <c r="B3" s="190"/>
      <c r="C3" s="190"/>
      <c r="D3" s="190"/>
      <c r="E3" s="1"/>
      <c r="F3" s="224"/>
      <c r="G3" s="224"/>
      <c r="H3" s="224"/>
      <c r="I3" s="224"/>
      <c r="J3" s="224"/>
    </row>
    <row r="4" spans="1:10" ht="9" customHeight="1" x14ac:dyDescent="0.2">
      <c r="A4" s="29"/>
      <c r="B4" s="1"/>
      <c r="C4" s="1"/>
      <c r="D4" s="1"/>
      <c r="E4" s="1"/>
      <c r="F4" s="224"/>
      <c r="G4" s="224"/>
      <c r="H4" s="224"/>
      <c r="I4" s="224"/>
      <c r="J4" s="224"/>
    </row>
    <row r="5" spans="1:10" x14ac:dyDescent="0.2">
      <c r="A5" s="225">
        <f>'Sites Used'!D83</f>
        <v>0</v>
      </c>
      <c r="B5" s="190"/>
      <c r="C5" s="190"/>
      <c r="D5" s="190"/>
      <c r="E5" s="69" t="s">
        <v>71</v>
      </c>
      <c r="F5" s="40">
        <f>'Sites Used'!B83</f>
        <v>0</v>
      </c>
      <c r="G5" s="1"/>
      <c r="H5" s="1"/>
      <c r="I5" s="1"/>
      <c r="J5" s="1"/>
    </row>
    <row r="6" spans="1:10" ht="9" customHeight="1" x14ac:dyDescent="0.2">
      <c r="A6" s="29"/>
      <c r="B6" s="1"/>
      <c r="C6" s="1"/>
      <c r="D6" s="1"/>
      <c r="E6" s="1"/>
      <c r="F6" s="1"/>
      <c r="G6" s="1"/>
      <c r="H6" s="1"/>
      <c r="I6" s="1"/>
      <c r="J6" s="1"/>
    </row>
    <row r="7" spans="1:10" x14ac:dyDescent="0.2">
      <c r="A7" s="192" t="str">
        <f>IF('Sites Used'!E83="","",'Sites Used'!E83)</f>
        <v/>
      </c>
      <c r="B7" s="192"/>
      <c r="C7" s="192"/>
      <c r="D7" s="192"/>
      <c r="E7" s="192"/>
      <c r="F7" s="192"/>
      <c r="G7" s="192"/>
      <c r="H7" s="1"/>
      <c r="I7" s="1"/>
      <c r="J7" s="1"/>
    </row>
    <row r="8" spans="1:10" ht="9" customHeight="1" x14ac:dyDescent="0.2">
      <c r="A8" s="1"/>
      <c r="B8" s="1"/>
      <c r="C8" s="1"/>
      <c r="D8" s="1"/>
      <c r="E8" s="1"/>
      <c r="F8" s="1"/>
      <c r="G8" s="1"/>
      <c r="H8" s="1"/>
      <c r="I8" s="1"/>
      <c r="J8" s="1"/>
    </row>
    <row r="9" spans="1:10" x14ac:dyDescent="0.2">
      <c r="A9" s="191" t="s">
        <v>31</v>
      </c>
      <c r="B9" s="191"/>
      <c r="C9" s="190">
        <f>Cover!$C$8</f>
        <v>0</v>
      </c>
      <c r="D9" s="190"/>
      <c r="E9" s="190"/>
      <c r="F9" s="190"/>
      <c r="G9" s="190"/>
      <c r="H9" s="135"/>
      <c r="I9" s="135"/>
      <c r="J9" s="1"/>
    </row>
    <row r="10" spans="1:10" ht="9" customHeight="1" x14ac:dyDescent="0.2">
      <c r="A10" s="1"/>
      <c r="B10" s="1"/>
      <c r="C10" s="1"/>
      <c r="D10" s="1"/>
      <c r="E10" s="1"/>
      <c r="F10" s="1"/>
      <c r="G10" s="1"/>
      <c r="H10" s="1"/>
      <c r="I10" s="1"/>
      <c r="J10" s="1"/>
    </row>
    <row r="11" spans="1:10" x14ac:dyDescent="0.2">
      <c r="A11" s="54" t="s">
        <v>67</v>
      </c>
      <c r="B11" s="1"/>
      <c r="C11" s="1"/>
      <c r="D11" s="1"/>
      <c r="E11" s="1"/>
      <c r="F11" s="1"/>
      <c r="G11" s="1"/>
      <c r="H11" s="1"/>
      <c r="I11" s="1"/>
      <c r="J11" s="1"/>
    </row>
    <row r="12" spans="1:10" ht="9" customHeight="1" x14ac:dyDescent="0.2">
      <c r="A12" s="1"/>
      <c r="B12" s="1"/>
      <c r="C12" s="1"/>
      <c r="D12" s="1"/>
      <c r="E12" s="1"/>
      <c r="F12" s="1"/>
      <c r="G12" s="1"/>
      <c r="H12" s="1"/>
      <c r="I12" s="1"/>
      <c r="J12" s="1"/>
    </row>
    <row r="13" spans="1:10" ht="41.25" customHeight="1" x14ac:dyDescent="0.2">
      <c r="A13" s="227" t="s">
        <v>32</v>
      </c>
      <c r="B13" s="227"/>
      <c r="C13" s="227"/>
      <c r="D13" s="227"/>
      <c r="E13" s="227"/>
      <c r="F13" s="227"/>
      <c r="G13" s="227"/>
      <c r="H13" s="227"/>
      <c r="I13" s="227"/>
      <c r="J13" s="1"/>
    </row>
    <row r="14" spans="1:10" ht="9" customHeight="1" x14ac:dyDescent="0.2">
      <c r="A14" s="1"/>
      <c r="B14" s="1"/>
      <c r="C14" s="1"/>
      <c r="D14" s="1"/>
      <c r="E14" s="1"/>
      <c r="F14" s="1"/>
      <c r="G14" s="29" t="str">
        <f>IF(D21="","enter results in table","")</f>
        <v/>
      </c>
      <c r="H14" s="1"/>
      <c r="I14" s="1"/>
      <c r="J14" s="1"/>
    </row>
    <row r="15" spans="1:10" x14ac:dyDescent="0.2">
      <c r="A15" s="226" t="s">
        <v>43</v>
      </c>
      <c r="B15" s="226"/>
      <c r="C15" s="226"/>
      <c r="D15" s="226"/>
      <c r="E15" s="226"/>
      <c r="F15" s="226"/>
      <c r="G15" s="5" t="str">
        <f>IF(D21="","",IF(D21&gt;0.015,"above",IF(D21&lt;0.01501,"below","")))</f>
        <v>below</v>
      </c>
      <c r="H15" s="1" t="s">
        <v>1</v>
      </c>
      <c r="I15" s="1"/>
      <c r="J15" s="1"/>
    </row>
    <row r="16" spans="1:10"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Used'!F83</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Results'!H46</f>
        <v>0</v>
      </c>
      <c r="E21" s="57" t="s">
        <v>38</v>
      </c>
      <c r="F21" s="221" t="s">
        <v>39</v>
      </c>
      <c r="G21" s="221"/>
      <c r="H21" s="221" t="s">
        <v>40</v>
      </c>
      <c r="I21" s="221"/>
      <c r="J21" s="221"/>
    </row>
    <row r="22" spans="1:10" x14ac:dyDescent="0.2">
      <c r="A22" s="56" t="s">
        <v>63</v>
      </c>
      <c r="B22" s="221" t="s">
        <v>41</v>
      </c>
      <c r="C22" s="221"/>
      <c r="D22" s="49">
        <f>'Lead &amp; Copper Results'!C46</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5">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29" t="s">
        <v>22</v>
      </c>
      <c r="B44" s="229"/>
      <c r="C44" s="229"/>
      <c r="D44" s="229"/>
      <c r="E44" s="229"/>
      <c r="F44" s="229"/>
      <c r="G44" s="229"/>
      <c r="H44" s="229"/>
      <c r="I44" s="229"/>
      <c r="J44" s="229"/>
    </row>
  </sheetData>
  <sheetProtection sheet="1" selectLockedCells="1"/>
  <mergeCells count="38">
    <mergeCell ref="B20:C20"/>
    <mergeCell ref="D20:E20"/>
    <mergeCell ref="F20:G20"/>
    <mergeCell ref="H20:J20"/>
    <mergeCell ref="A1:B1"/>
    <mergeCell ref="F1:J4"/>
    <mergeCell ref="A3:D3"/>
    <mergeCell ref="A5:D5"/>
    <mergeCell ref="A7:G7"/>
    <mergeCell ref="A9:B9"/>
    <mergeCell ref="C9:I9"/>
    <mergeCell ref="A13:I13"/>
    <mergeCell ref="A15:F15"/>
    <mergeCell ref="A16:F16"/>
    <mergeCell ref="H16:I16"/>
    <mergeCell ref="A18:F18"/>
    <mergeCell ref="A31:J31"/>
    <mergeCell ref="B21:C21"/>
    <mergeCell ref="F21:G21"/>
    <mergeCell ref="H21:J21"/>
    <mergeCell ref="B22:C22"/>
    <mergeCell ref="F22:G22"/>
    <mergeCell ref="H22:J22"/>
    <mergeCell ref="A24:J24"/>
    <mergeCell ref="A26:J26"/>
    <mergeCell ref="A27:J27"/>
    <mergeCell ref="A28:J28"/>
    <mergeCell ref="A29:J29"/>
    <mergeCell ref="A39:E39"/>
    <mergeCell ref="A40:E40"/>
    <mergeCell ref="A41:E41"/>
    <mergeCell ref="A44:J44"/>
    <mergeCell ref="A35:E35"/>
    <mergeCell ref="G35:H35"/>
    <mergeCell ref="A36:E36"/>
    <mergeCell ref="G36:H36"/>
    <mergeCell ref="A37:G37"/>
    <mergeCell ref="A38:G38"/>
  </mergeCells>
  <pageMargins left="0.75" right="0.75" top="1" bottom="1" header="0.5" footer="0.5"/>
  <pageSetup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showGridLines="0" showRowColHeaders="0" zoomScaleNormal="100" zoomScaleSheetLayoutView="100" workbookViewId="0">
      <selection activeCell="F1" sqref="F1:J4"/>
    </sheetView>
  </sheetViews>
  <sheetFormatPr defaultRowHeight="12.75" x14ac:dyDescent="0.2"/>
  <cols>
    <col min="3" max="3" width="10.28515625" customWidth="1"/>
    <col min="6" max="6" width="7" customWidth="1"/>
    <col min="7" max="7" width="10.5703125" customWidth="1"/>
  </cols>
  <sheetData>
    <row r="1" spans="1:13" x14ac:dyDescent="0.2">
      <c r="A1" s="222">
        <f ca="1">TODAY()</f>
        <v>45807</v>
      </c>
      <c r="B1" s="223"/>
      <c r="C1" s="1"/>
      <c r="D1" s="1"/>
      <c r="E1" s="1"/>
      <c r="F1" s="224" t="s">
        <v>7</v>
      </c>
      <c r="G1" s="224"/>
      <c r="H1" s="224"/>
      <c r="I1" s="224"/>
      <c r="J1" s="224"/>
      <c r="L1" s="2"/>
      <c r="M1" s="2"/>
    </row>
    <row r="2" spans="1:13" ht="9" customHeight="1" x14ac:dyDescent="0.2">
      <c r="A2" s="29"/>
      <c r="B2" s="1"/>
      <c r="C2" s="1"/>
      <c r="D2" s="1"/>
      <c r="E2" s="1"/>
      <c r="F2" s="224"/>
      <c r="G2" s="224"/>
      <c r="H2" s="224"/>
      <c r="I2" s="224"/>
      <c r="J2" s="224"/>
    </row>
    <row r="3" spans="1:13" x14ac:dyDescent="0.2">
      <c r="A3" s="225">
        <f>'Sites Used'!C4</f>
        <v>0</v>
      </c>
      <c r="B3" s="190"/>
      <c r="C3" s="190"/>
      <c r="D3" s="190"/>
      <c r="E3" s="1"/>
      <c r="F3" s="224"/>
      <c r="G3" s="224"/>
      <c r="H3" s="224"/>
      <c r="I3" s="224"/>
      <c r="J3" s="224"/>
      <c r="M3" s="106"/>
    </row>
    <row r="4" spans="1:13" ht="9" customHeight="1" x14ac:dyDescent="0.2">
      <c r="A4" s="29"/>
      <c r="B4" s="1"/>
      <c r="C4" s="1"/>
      <c r="D4" s="1"/>
      <c r="E4" s="1"/>
      <c r="F4" s="224"/>
      <c r="G4" s="224"/>
      <c r="H4" s="224"/>
      <c r="I4" s="224"/>
      <c r="J4" s="224"/>
    </row>
    <row r="5" spans="1:13" x14ac:dyDescent="0.2">
      <c r="A5" s="225">
        <f>'Sites Used'!D4</f>
        <v>0</v>
      </c>
      <c r="B5" s="190"/>
      <c r="C5" s="190"/>
      <c r="D5" s="190"/>
      <c r="E5" s="52" t="s">
        <v>71</v>
      </c>
      <c r="F5" s="40">
        <f>'Sites Used'!B4</f>
        <v>0</v>
      </c>
      <c r="G5" s="53"/>
      <c r="H5" s="61"/>
      <c r="I5" s="1"/>
      <c r="J5" s="1"/>
      <c r="M5" s="106"/>
    </row>
    <row r="6" spans="1:13" ht="9" customHeight="1" x14ac:dyDescent="0.2">
      <c r="A6" s="29"/>
      <c r="B6" s="1"/>
      <c r="C6" s="1"/>
      <c r="D6" s="1"/>
      <c r="E6" s="1"/>
      <c r="F6" s="1"/>
      <c r="G6" s="1"/>
      <c r="H6" s="1"/>
      <c r="I6" s="1"/>
      <c r="J6" s="1"/>
    </row>
    <row r="7" spans="1:13" x14ac:dyDescent="0.2">
      <c r="A7" s="192" t="str">
        <f>IF('Sites Used'!E4="","",'Sites Used'!E4)</f>
        <v/>
      </c>
      <c r="B7" s="192"/>
      <c r="C7" s="192"/>
      <c r="D7" s="192"/>
      <c r="E7" s="192"/>
      <c r="F7" s="192"/>
      <c r="G7" s="192"/>
      <c r="H7" s="1"/>
      <c r="I7" s="1"/>
      <c r="J7" s="1"/>
    </row>
    <row r="8" spans="1:13" ht="9" customHeight="1" x14ac:dyDescent="0.2">
      <c r="A8" s="1"/>
      <c r="B8" s="1"/>
      <c r="C8" s="1"/>
      <c r="D8" s="1"/>
      <c r="E8" s="1"/>
      <c r="F8" s="1"/>
      <c r="G8" s="1"/>
      <c r="H8" s="1"/>
      <c r="I8" s="1"/>
      <c r="J8" s="1"/>
    </row>
    <row r="9" spans="1:13" x14ac:dyDescent="0.2">
      <c r="A9" s="191" t="s">
        <v>31</v>
      </c>
      <c r="B9" s="191"/>
      <c r="C9" s="190">
        <f>Cover!$C$8</f>
        <v>0</v>
      </c>
      <c r="D9" s="190"/>
      <c r="E9" s="190"/>
      <c r="F9" s="190"/>
      <c r="G9" s="190"/>
      <c r="H9" s="135"/>
      <c r="I9" s="135"/>
      <c r="J9" s="1"/>
    </row>
    <row r="10" spans="1:13" ht="9" customHeight="1" x14ac:dyDescent="0.2">
      <c r="A10" s="1"/>
      <c r="B10" s="1"/>
      <c r="C10" s="1"/>
      <c r="D10" s="1"/>
      <c r="E10" s="1"/>
      <c r="F10" s="1"/>
      <c r="G10" s="1"/>
      <c r="H10" s="1"/>
      <c r="I10" s="1"/>
      <c r="J10" s="1"/>
    </row>
    <row r="11" spans="1:13" x14ac:dyDescent="0.2">
      <c r="A11" s="54" t="s">
        <v>67</v>
      </c>
      <c r="B11" s="1"/>
      <c r="C11" s="1"/>
      <c r="D11" s="1"/>
      <c r="E11" s="1"/>
      <c r="F11" s="1"/>
      <c r="G11" s="1"/>
      <c r="H11" s="1"/>
      <c r="I11" s="1"/>
      <c r="J11" s="1"/>
    </row>
    <row r="12" spans="1:13" ht="9" customHeight="1" x14ac:dyDescent="0.2">
      <c r="A12" s="1"/>
      <c r="B12" s="1"/>
      <c r="C12" s="1"/>
      <c r="D12" s="1"/>
      <c r="E12" s="1"/>
      <c r="F12" s="1"/>
      <c r="G12" s="1"/>
      <c r="H12" s="1"/>
      <c r="I12" s="1"/>
      <c r="J12" s="1"/>
    </row>
    <row r="13" spans="1:13" ht="41.25" customHeight="1" x14ac:dyDescent="0.2">
      <c r="A13" s="227" t="s">
        <v>32</v>
      </c>
      <c r="B13" s="227"/>
      <c r="C13" s="227"/>
      <c r="D13" s="227"/>
      <c r="E13" s="227"/>
      <c r="F13" s="227"/>
      <c r="G13" s="227"/>
      <c r="H13" s="227"/>
      <c r="I13" s="227"/>
      <c r="J13" s="1"/>
    </row>
    <row r="14" spans="1:13" ht="9" customHeight="1" x14ac:dyDescent="0.2">
      <c r="A14" s="1"/>
      <c r="B14" s="1"/>
      <c r="C14" s="1"/>
      <c r="D14" s="1"/>
      <c r="E14" s="1"/>
      <c r="F14" s="1"/>
      <c r="G14" s="29" t="str">
        <f>IF(D21="","enter results in table","")</f>
        <v/>
      </c>
      <c r="H14" s="1"/>
      <c r="I14" s="1"/>
      <c r="J14" s="1"/>
    </row>
    <row r="15" spans="1:13" x14ac:dyDescent="0.2">
      <c r="A15" s="226" t="s">
        <v>43</v>
      </c>
      <c r="B15" s="226"/>
      <c r="C15" s="226"/>
      <c r="D15" s="226"/>
      <c r="E15" s="226"/>
      <c r="F15" s="226"/>
      <c r="G15" s="5" t="str">
        <f>IF(D21="","",IF(D21&gt;0.015,"above",IF(D21&lt;0.01501,"below","")))</f>
        <v>below</v>
      </c>
      <c r="H15" s="1" t="s">
        <v>1</v>
      </c>
      <c r="I15" s="1"/>
      <c r="J15" s="1"/>
    </row>
    <row r="16" spans="1:13" x14ac:dyDescent="0.2">
      <c r="A16" s="228" t="s">
        <v>2</v>
      </c>
      <c r="B16" s="226"/>
      <c r="C16" s="226"/>
      <c r="D16" s="226"/>
      <c r="E16" s="226"/>
      <c r="F16" s="226"/>
      <c r="G16" s="5" t="str">
        <f>IF(D22="","",IF(D22&gt;1.3,"above",IF(D22&lt;1.301,"below","")))</f>
        <v>below</v>
      </c>
      <c r="H16" s="193" t="s">
        <v>1</v>
      </c>
      <c r="I16" s="193"/>
      <c r="J16" s="1"/>
    </row>
    <row r="17" spans="1:10" ht="9" customHeight="1" x14ac:dyDescent="0.2">
      <c r="A17" s="1"/>
      <c r="B17" s="1"/>
      <c r="C17" s="1"/>
      <c r="D17" s="1"/>
      <c r="E17" s="1"/>
      <c r="F17" s="1"/>
      <c r="G17" s="55" t="str">
        <f>IF(G18="","insert date below","")</f>
        <v/>
      </c>
      <c r="H17" s="1"/>
      <c r="I17" s="1"/>
      <c r="J17" s="1"/>
    </row>
    <row r="18" spans="1:10" x14ac:dyDescent="0.2">
      <c r="A18" s="228" t="s">
        <v>33</v>
      </c>
      <c r="B18" s="228"/>
      <c r="C18" s="228"/>
      <c r="D18" s="228"/>
      <c r="E18" s="228"/>
      <c r="F18" s="228"/>
      <c r="G18" s="50">
        <f>'Sites Used'!F4</f>
        <v>0</v>
      </c>
      <c r="H18" s="1" t="s">
        <v>34</v>
      </c>
      <c r="I18" s="1"/>
      <c r="J18" s="1"/>
    </row>
    <row r="19" spans="1:10" ht="6" customHeight="1" x14ac:dyDescent="0.2">
      <c r="A19" s="1"/>
      <c r="B19" s="1"/>
      <c r="C19" s="1"/>
      <c r="D19" s="1"/>
      <c r="E19" s="1"/>
      <c r="F19" s="1"/>
      <c r="G19" s="1"/>
      <c r="H19" s="1"/>
      <c r="I19" s="1"/>
      <c r="J19" s="1"/>
    </row>
    <row r="20" spans="1:10" ht="25.5" customHeight="1" x14ac:dyDescent="0.2">
      <c r="A20" s="56" t="s">
        <v>35</v>
      </c>
      <c r="B20" s="218" t="s">
        <v>36</v>
      </c>
      <c r="C20" s="218"/>
      <c r="D20" s="219" t="s">
        <v>37</v>
      </c>
      <c r="E20" s="220"/>
      <c r="F20" s="218" t="s">
        <v>3</v>
      </c>
      <c r="G20" s="218"/>
      <c r="H20" s="218" t="s">
        <v>4</v>
      </c>
      <c r="I20" s="218"/>
      <c r="J20" s="218"/>
    </row>
    <row r="21" spans="1:10" x14ac:dyDescent="0.2">
      <c r="A21" s="56" t="s">
        <v>64</v>
      </c>
      <c r="B21" s="221" t="s">
        <v>5</v>
      </c>
      <c r="C21" s="221"/>
      <c r="D21" s="49">
        <f>'Lead &amp; Copper Results'!G7</f>
        <v>0</v>
      </c>
      <c r="E21" s="57" t="s">
        <v>38</v>
      </c>
      <c r="F21" s="221" t="s">
        <v>39</v>
      </c>
      <c r="G21" s="221"/>
      <c r="H21" s="221" t="s">
        <v>40</v>
      </c>
      <c r="I21" s="221"/>
      <c r="J21" s="221"/>
    </row>
    <row r="22" spans="1:10" x14ac:dyDescent="0.2">
      <c r="A22" s="56" t="s">
        <v>63</v>
      </c>
      <c r="B22" s="221" t="s">
        <v>41</v>
      </c>
      <c r="C22" s="221"/>
      <c r="D22" s="49">
        <f>'Lead &amp; Copper Results'!B7</f>
        <v>0</v>
      </c>
      <c r="E22" s="57" t="s">
        <v>38</v>
      </c>
      <c r="F22" s="221" t="s">
        <v>42</v>
      </c>
      <c r="G22" s="221"/>
      <c r="H22" s="221" t="s">
        <v>42</v>
      </c>
      <c r="I22" s="221"/>
      <c r="J22" s="221"/>
    </row>
    <row r="23" spans="1:10" ht="10.5" customHeight="1" x14ac:dyDescent="0.2">
      <c r="A23" s="1"/>
      <c r="B23" s="1"/>
      <c r="C23" s="1"/>
      <c r="D23" s="29" t="str">
        <f>IF(OR(D21="",D22=""),"insert results above","")</f>
        <v/>
      </c>
      <c r="E23" s="1"/>
      <c r="F23" s="1"/>
      <c r="G23" s="1"/>
      <c r="H23" s="1"/>
      <c r="I23" s="1"/>
      <c r="J23" s="1"/>
    </row>
    <row r="24" spans="1:10" ht="110.25" customHeight="1" x14ac:dyDescent="0.2">
      <c r="A24" s="216" t="s">
        <v>24</v>
      </c>
      <c r="B24" s="216"/>
      <c r="C24" s="216"/>
      <c r="D24" s="216"/>
      <c r="E24" s="216"/>
      <c r="F24" s="216"/>
      <c r="G24" s="216"/>
      <c r="H24" s="216"/>
      <c r="I24" s="216"/>
      <c r="J24" s="216"/>
    </row>
    <row r="25" spans="1:10" ht="6" customHeight="1" x14ac:dyDescent="0.2">
      <c r="A25" s="1"/>
      <c r="B25" s="1"/>
      <c r="C25" s="1"/>
      <c r="D25" s="1"/>
      <c r="E25" s="1"/>
      <c r="F25" s="1"/>
      <c r="G25" s="1"/>
      <c r="H25" s="1"/>
      <c r="I25" s="1"/>
      <c r="J25" s="1"/>
    </row>
    <row r="26" spans="1:10" x14ac:dyDescent="0.2">
      <c r="A26" s="216" t="s">
        <v>25</v>
      </c>
      <c r="B26" s="216"/>
      <c r="C26" s="216"/>
      <c r="D26" s="216"/>
      <c r="E26" s="216"/>
      <c r="F26" s="216"/>
      <c r="G26" s="216"/>
      <c r="H26" s="216"/>
      <c r="I26" s="216"/>
      <c r="J26" s="216"/>
    </row>
    <row r="27" spans="1:10" x14ac:dyDescent="0.2">
      <c r="A27" s="216" t="s">
        <v>98</v>
      </c>
      <c r="B27" s="216"/>
      <c r="C27" s="216"/>
      <c r="D27" s="216"/>
      <c r="E27" s="216"/>
      <c r="F27" s="216"/>
      <c r="G27" s="216"/>
      <c r="H27" s="216"/>
      <c r="I27" s="216"/>
      <c r="J27" s="216"/>
    </row>
    <row r="28" spans="1:10" ht="25.5" customHeight="1" x14ac:dyDescent="0.2">
      <c r="A28" s="216" t="s">
        <v>17</v>
      </c>
      <c r="B28" s="216"/>
      <c r="C28" s="216"/>
      <c r="D28" s="216"/>
      <c r="E28" s="216"/>
      <c r="F28" s="216"/>
      <c r="G28" s="216"/>
      <c r="H28" s="216"/>
      <c r="I28" s="216"/>
      <c r="J28" s="216"/>
    </row>
    <row r="29" spans="1:10" x14ac:dyDescent="0.2">
      <c r="A29" s="216" t="s">
        <v>18</v>
      </c>
      <c r="B29" s="216"/>
      <c r="C29" s="216"/>
      <c r="D29" s="216"/>
      <c r="E29" s="216"/>
      <c r="F29" s="216"/>
      <c r="G29" s="216"/>
      <c r="H29" s="216"/>
      <c r="I29" s="216"/>
      <c r="J29" s="216"/>
    </row>
    <row r="30" spans="1:10" ht="6" customHeight="1" x14ac:dyDescent="0.2">
      <c r="A30" s="1"/>
      <c r="B30" s="1"/>
      <c r="C30" s="1"/>
      <c r="D30" s="1"/>
      <c r="E30" s="1"/>
      <c r="F30" s="1"/>
      <c r="G30" s="1"/>
      <c r="H30" s="1"/>
      <c r="I30" s="1"/>
      <c r="J30" s="1"/>
    </row>
    <row r="31" spans="1:10" ht="50.25" customHeight="1" x14ac:dyDescent="0.2">
      <c r="A31" s="216" t="s">
        <v>16</v>
      </c>
      <c r="B31" s="216"/>
      <c r="C31" s="216"/>
      <c r="D31" s="216"/>
      <c r="E31" s="216"/>
      <c r="F31" s="216"/>
      <c r="G31" s="216"/>
      <c r="H31" s="216"/>
      <c r="I31" s="216"/>
      <c r="J31" s="216"/>
    </row>
    <row r="32" spans="1:10" ht="9" customHeight="1" x14ac:dyDescent="0.2">
      <c r="A32" s="1"/>
      <c r="B32" s="1"/>
      <c r="C32" s="1"/>
      <c r="D32" s="1"/>
      <c r="E32" s="1"/>
      <c r="F32" s="1"/>
      <c r="G32" s="1"/>
      <c r="H32" s="1"/>
      <c r="I32" s="1"/>
      <c r="J32" s="1"/>
    </row>
    <row r="33" spans="1:10" x14ac:dyDescent="0.2">
      <c r="A33" s="1" t="s">
        <v>19</v>
      </c>
      <c r="B33" s="1"/>
      <c r="C33" s="1"/>
      <c r="D33" s="1"/>
      <c r="E33" s="1"/>
      <c r="F33" s="1"/>
      <c r="G33" s="1"/>
      <c r="H33" s="1"/>
      <c r="I33" s="1"/>
      <c r="J33" s="1"/>
    </row>
    <row r="34" spans="1:10" x14ac:dyDescent="0.2">
      <c r="A34" s="1"/>
      <c r="B34" s="1"/>
      <c r="C34" s="1"/>
      <c r="D34" s="1"/>
      <c r="E34" s="1"/>
      <c r="F34" s="1"/>
      <c r="G34" s="1"/>
      <c r="H34" s="1"/>
      <c r="I34" s="1"/>
      <c r="J34" s="1"/>
    </row>
    <row r="35" spans="1:10" x14ac:dyDescent="0.2">
      <c r="A35" s="193">
        <f>Cover!$C$11</f>
        <v>0</v>
      </c>
      <c r="B35" s="193"/>
      <c r="C35" s="193"/>
      <c r="D35" s="193"/>
      <c r="E35" s="193"/>
      <c r="F35" s="1" t="s">
        <v>59</v>
      </c>
      <c r="G35" s="217">
        <f>Cover!C9</f>
        <v>0</v>
      </c>
      <c r="H35" s="215"/>
      <c r="I35" s="1"/>
      <c r="J35" s="1"/>
    </row>
    <row r="36" spans="1:10" x14ac:dyDescent="0.2">
      <c r="A36" s="193">
        <f>Cover!$C$8</f>
        <v>0</v>
      </c>
      <c r="B36" s="193"/>
      <c r="C36" s="193"/>
      <c r="D36" s="193"/>
      <c r="E36" s="193"/>
      <c r="F36" s="45"/>
      <c r="G36" s="214"/>
      <c r="H36" s="215"/>
      <c r="I36" s="1"/>
      <c r="J36" s="1"/>
    </row>
    <row r="37" spans="1:10" x14ac:dyDescent="0.2">
      <c r="A37" s="193">
        <f>Cover!$C$13</f>
        <v>0</v>
      </c>
      <c r="B37" s="193"/>
      <c r="C37" s="193"/>
      <c r="D37" s="193"/>
      <c r="E37" s="193"/>
      <c r="F37" s="193"/>
      <c r="G37" s="193"/>
      <c r="H37" s="40"/>
      <c r="I37" s="1"/>
      <c r="J37" s="1"/>
    </row>
    <row r="38" spans="1:10" x14ac:dyDescent="0.2">
      <c r="A38" s="193">
        <f>Cover!$C$14</f>
        <v>0</v>
      </c>
      <c r="B38" s="193"/>
      <c r="C38" s="193"/>
      <c r="D38" s="193"/>
      <c r="E38" s="193"/>
      <c r="F38" s="193"/>
      <c r="G38" s="193"/>
      <c r="H38" s="1"/>
      <c r="I38" s="1"/>
      <c r="J38" s="1"/>
    </row>
    <row r="39" spans="1:10" x14ac:dyDescent="0.2">
      <c r="A39" s="193">
        <f>Cover!$C$10</f>
        <v>0</v>
      </c>
      <c r="B39" s="193"/>
      <c r="C39" s="193"/>
      <c r="D39" s="193"/>
      <c r="E39" s="193"/>
      <c r="F39" s="1"/>
      <c r="G39" s="1"/>
      <c r="H39" s="1"/>
      <c r="I39" s="1"/>
      <c r="J39" s="1"/>
    </row>
    <row r="40" spans="1:10" x14ac:dyDescent="0.2">
      <c r="A40" s="193" t="str">
        <f>IF(Cover!$C$15="","",Cover!$C$15)</f>
        <v/>
      </c>
      <c r="B40" s="193"/>
      <c r="C40" s="193"/>
      <c r="D40" s="193"/>
      <c r="E40" s="193"/>
      <c r="F40" s="1"/>
      <c r="G40" s="1"/>
      <c r="H40" s="1"/>
      <c r="I40" s="1"/>
      <c r="J40" s="1"/>
    </row>
    <row r="41" spans="1:10" x14ac:dyDescent="0.2">
      <c r="A41" s="193"/>
      <c r="B41" s="193"/>
      <c r="C41" s="193"/>
      <c r="D41" s="193"/>
      <c r="E41" s="193"/>
      <c r="F41" s="1"/>
      <c r="G41" s="1"/>
      <c r="H41" s="1"/>
      <c r="I41" s="1"/>
      <c r="J41" s="1"/>
    </row>
    <row r="42" spans="1:10" x14ac:dyDescent="0.2">
      <c r="A42" s="41" t="s">
        <v>20</v>
      </c>
      <c r="B42" s="1"/>
      <c r="C42" s="1"/>
      <c r="D42" s="1"/>
      <c r="E42" s="1"/>
      <c r="F42" s="1"/>
      <c r="G42" s="1"/>
      <c r="H42" s="1"/>
      <c r="I42" s="1"/>
      <c r="J42" s="1"/>
    </row>
    <row r="43" spans="1:10" x14ac:dyDescent="0.2">
      <c r="A43" s="42" t="s">
        <v>21</v>
      </c>
      <c r="B43" s="1"/>
      <c r="C43" s="1"/>
      <c r="D43" s="1"/>
      <c r="E43" s="1"/>
      <c r="F43" s="1"/>
      <c r="G43" s="1"/>
      <c r="H43" s="1"/>
      <c r="I43" s="1"/>
      <c r="J43" s="1"/>
    </row>
    <row r="44" spans="1:10" ht="24.75" customHeight="1" x14ac:dyDescent="0.2">
      <c r="A44" s="213" t="s">
        <v>22</v>
      </c>
      <c r="B44" s="213"/>
      <c r="C44" s="213"/>
      <c r="D44" s="213"/>
      <c r="E44" s="213"/>
      <c r="F44" s="213"/>
      <c r="G44" s="213"/>
      <c r="H44" s="213"/>
      <c r="I44" s="213"/>
      <c r="J44" s="213"/>
    </row>
    <row r="45" spans="1:10" x14ac:dyDescent="0.2">
      <c r="A45" s="58"/>
      <c r="B45" s="58"/>
      <c r="C45" s="58"/>
      <c r="D45" s="58"/>
      <c r="E45" s="58"/>
      <c r="F45" s="58"/>
      <c r="G45" s="58"/>
      <c r="H45" s="58"/>
      <c r="I45" s="58"/>
      <c r="J45" s="58"/>
    </row>
  </sheetData>
  <sheetProtection sheet="1" selectLockedCells="1"/>
  <mergeCells count="38">
    <mergeCell ref="A7:G7"/>
    <mergeCell ref="A1:B1"/>
    <mergeCell ref="F1:J4"/>
    <mergeCell ref="C9:I9"/>
    <mergeCell ref="A41:E41"/>
    <mergeCell ref="A3:D3"/>
    <mergeCell ref="A5:D5"/>
    <mergeCell ref="A9:B9"/>
    <mergeCell ref="A15:F15"/>
    <mergeCell ref="F20:G20"/>
    <mergeCell ref="A13:I13"/>
    <mergeCell ref="A16:F16"/>
    <mergeCell ref="H16:I16"/>
    <mergeCell ref="A18:F18"/>
    <mergeCell ref="F21:G21"/>
    <mergeCell ref="H20:J20"/>
    <mergeCell ref="A28:J28"/>
    <mergeCell ref="G35:H35"/>
    <mergeCell ref="B20:C20"/>
    <mergeCell ref="D20:E20"/>
    <mergeCell ref="F22:G22"/>
    <mergeCell ref="B22:C22"/>
    <mergeCell ref="A26:J26"/>
    <mergeCell ref="A29:J29"/>
    <mergeCell ref="A31:J31"/>
    <mergeCell ref="B21:C21"/>
    <mergeCell ref="H21:J21"/>
    <mergeCell ref="A27:J27"/>
    <mergeCell ref="A24:J24"/>
    <mergeCell ref="H22:J22"/>
    <mergeCell ref="A44:J44"/>
    <mergeCell ref="A35:E35"/>
    <mergeCell ref="A36:E36"/>
    <mergeCell ref="A39:E39"/>
    <mergeCell ref="A40:E40"/>
    <mergeCell ref="A37:G37"/>
    <mergeCell ref="A38:G38"/>
    <mergeCell ref="G36:H36"/>
  </mergeCells>
  <phoneticPr fontId="2" type="noConversion"/>
  <pageMargins left="0.75" right="0.75" top="1" bottom="1" header="0.5" footer="0.5"/>
  <pageSetup scale="92"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88</vt:i4>
      </vt:variant>
      <vt:variant>
        <vt:lpstr>Named Ranges</vt:lpstr>
      </vt:variant>
      <vt:variant>
        <vt:i4>42</vt:i4>
      </vt:variant>
    </vt:vector>
  </HeadingPairs>
  <TitlesOfParts>
    <vt:vector size="130" baseType="lpstr">
      <vt:lpstr>Cover</vt:lpstr>
      <vt:lpstr>Homeowner Instructions</vt:lpstr>
      <vt:lpstr>Approved Sites</vt:lpstr>
      <vt:lpstr>Sites Used</vt:lpstr>
      <vt:lpstr>Envelopes</vt:lpstr>
      <vt:lpstr>Public Notice</vt:lpstr>
      <vt:lpstr>Lead &amp; Copper Results</vt:lpstr>
      <vt:lpstr>Delivery Certification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'1'!Text6</vt:lpstr>
      <vt:lpstr>'21'!Text6</vt:lpstr>
      <vt:lpstr>'22'!Text6</vt:lpstr>
      <vt:lpstr>'23'!Text6</vt:lpstr>
      <vt:lpstr>'24'!Text6</vt:lpstr>
      <vt:lpstr>'25'!Text6</vt:lpstr>
      <vt:lpstr>'26'!Text6</vt:lpstr>
      <vt:lpstr>'27'!Text6</vt:lpstr>
      <vt:lpstr>'28'!Text6</vt:lpstr>
      <vt:lpstr>'29'!Text6</vt:lpstr>
      <vt:lpstr>'30'!Text6</vt:lpstr>
      <vt:lpstr>'31'!Text6</vt:lpstr>
      <vt:lpstr>'32'!Text6</vt:lpstr>
      <vt:lpstr>'33'!Text6</vt:lpstr>
      <vt:lpstr>'34'!Text6</vt:lpstr>
      <vt:lpstr>'35'!Text6</vt:lpstr>
      <vt:lpstr>'36'!Text6</vt:lpstr>
      <vt:lpstr>'37'!Text6</vt:lpstr>
      <vt:lpstr>'38'!Text6</vt:lpstr>
      <vt:lpstr>'39'!Text6</vt:lpstr>
      <vt:lpstr>'40'!Text6</vt:lpstr>
      <vt:lpstr>'1'!Text7</vt:lpstr>
      <vt:lpstr>'21'!Text7</vt:lpstr>
      <vt:lpstr>'22'!Text7</vt:lpstr>
      <vt:lpstr>'23'!Text7</vt:lpstr>
      <vt:lpstr>'24'!Text7</vt:lpstr>
      <vt:lpstr>'25'!Text7</vt:lpstr>
      <vt:lpstr>'26'!Text7</vt:lpstr>
      <vt:lpstr>'27'!Text7</vt:lpstr>
      <vt:lpstr>'28'!Text7</vt:lpstr>
      <vt:lpstr>'29'!Text7</vt:lpstr>
      <vt:lpstr>'30'!Text7</vt:lpstr>
      <vt:lpstr>'31'!Text7</vt:lpstr>
      <vt:lpstr>'32'!Text7</vt:lpstr>
      <vt:lpstr>'33'!Text7</vt:lpstr>
      <vt:lpstr>'34'!Text7</vt:lpstr>
      <vt:lpstr>'35'!Text7</vt:lpstr>
      <vt:lpstr>'36'!Text7</vt:lpstr>
      <vt:lpstr>'37'!Text7</vt:lpstr>
      <vt:lpstr>'38'!Text7</vt:lpstr>
      <vt:lpstr>'39'!Text7</vt:lpstr>
      <vt:lpstr>'40'!Text7</vt:lpstr>
    </vt:vector>
  </TitlesOfParts>
  <Company>Kentucky Rural Water Assn.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 Wethington</dc:creator>
  <cp:lastModifiedBy>Clem Wethington</cp:lastModifiedBy>
  <cp:lastPrinted>2025-05-12T20:22:53Z</cp:lastPrinted>
  <dcterms:created xsi:type="dcterms:W3CDTF">1999-12-03T15:21:24Z</dcterms:created>
  <dcterms:modified xsi:type="dcterms:W3CDTF">2025-05-30T15:51:20Z</dcterms:modified>
</cp:coreProperties>
</file>