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855B4A8D-EFEE-4B60-9F03-1BD93CFD2597}" xr6:coauthVersionLast="47" xr6:coauthVersionMax="47" xr10:uidLastSave="{00000000-0000-0000-0000-000000000000}"/>
  <bookViews>
    <workbookView xWindow="-23148" yWindow="-1596" windowWidth="23256" windowHeight="14160" tabRatio="1000" activeTab="7" xr2:uid="{A8A4B60D-EBA9-4FD8-8AD0-FADD0A5830A6}"/>
  </bookViews>
  <sheets>
    <sheet name="Budget Overview" sheetId="1" r:id="rId1"/>
    <sheet name="Registration Fee" sheetId="17" r:id="rId2"/>
    <sheet name="Registration Revenue &amp; Costs" sheetId="11" r:id="rId3"/>
    <sheet name="Revenue-Other" sheetId="13" r:id="rId4"/>
    <sheet name="AV-Convention Centre " sheetId="2" r:id="rId5"/>
    <sheet name="Catering" sheetId="3" r:id="rId6"/>
    <sheet name="Committee and Speakers" sheetId="8" r:id="rId7"/>
    <sheet name="Marketing &amp; Promotions" sheetId="12" r:id="rId8"/>
    <sheet name="Organizational Services" sheetId="16" r:id="rId9"/>
    <sheet name="Services and Security" sheetId="14" r:id="rId10"/>
    <sheet name="Support Services" sheetId="1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3" l="1"/>
  <c r="H12" i="3"/>
  <c r="C26" i="1"/>
  <c r="C24" i="1"/>
  <c r="B24" i="1"/>
  <c r="C22" i="1"/>
  <c r="B22" i="1"/>
  <c r="C20" i="1"/>
  <c r="B20" i="1"/>
  <c r="C15" i="1"/>
  <c r="B15" i="1"/>
  <c r="C10" i="1"/>
  <c r="B10" i="1"/>
  <c r="C7" i="1"/>
  <c r="C6" i="1"/>
  <c r="B6" i="1"/>
  <c r="B5" i="1"/>
  <c r="I10" i="3"/>
  <c r="I8" i="3"/>
  <c r="I7" i="3"/>
  <c r="I4" i="3"/>
  <c r="I5" i="3"/>
  <c r="I3" i="3"/>
  <c r="I6" i="3" s="1"/>
  <c r="H11" i="3"/>
  <c r="H10" i="3"/>
  <c r="H8" i="3"/>
  <c r="H7" i="3"/>
  <c r="H9" i="3" s="1"/>
  <c r="H4" i="3"/>
  <c r="H5" i="3"/>
  <c r="H3" i="3"/>
  <c r="G7" i="3"/>
  <c r="G9" i="3" s="1"/>
  <c r="C6" i="15"/>
  <c r="C11" i="16"/>
  <c r="D27" i="11"/>
  <c r="I25" i="11"/>
  <c r="I21" i="11"/>
  <c r="I22" i="11"/>
  <c r="I20" i="11"/>
  <c r="I16" i="11"/>
  <c r="I17" i="11"/>
  <c r="I18" i="11"/>
  <c r="I15" i="11"/>
  <c r="I11" i="11"/>
  <c r="I12" i="11"/>
  <c r="I13" i="11"/>
  <c r="I10" i="11"/>
  <c r="I6" i="11"/>
  <c r="I7" i="11"/>
  <c r="I8" i="11"/>
  <c r="I5" i="11"/>
  <c r="D6" i="2"/>
  <c r="I14" i="3" l="1"/>
  <c r="C13" i="1" s="1"/>
  <c r="I9" i="3"/>
  <c r="H6" i="3"/>
  <c r="I27" i="11"/>
  <c r="C17" i="12"/>
  <c r="C18" i="1" s="1"/>
  <c r="B17" i="12"/>
  <c r="B18" i="1" s="1"/>
  <c r="D6" i="8"/>
  <c r="D5" i="8"/>
  <c r="D4" i="8"/>
  <c r="D3" i="8"/>
  <c r="E19" i="11"/>
  <c r="B13" i="14"/>
  <c r="B15" i="14" s="1"/>
  <c r="B17" i="2"/>
  <c r="B19" i="2" s="1"/>
  <c r="G5" i="3"/>
  <c r="D4" i="2"/>
  <c r="D5" i="2"/>
  <c r="D3" i="2"/>
  <c r="D25" i="11"/>
  <c r="D18" i="11"/>
  <c r="D16" i="11"/>
  <c r="D15" i="11"/>
  <c r="E10" i="11"/>
  <c r="E11" i="11"/>
  <c r="E12" i="11"/>
  <c r="E13" i="11"/>
  <c r="E9" i="11"/>
  <c r="E5" i="11"/>
  <c r="D23" i="11"/>
  <c r="D22" i="11"/>
  <c r="D21" i="11"/>
  <c r="D20" i="11"/>
  <c r="D17" i="11"/>
  <c r="D13" i="11"/>
  <c r="D12" i="11"/>
  <c r="D11" i="11"/>
  <c r="D10" i="11"/>
  <c r="D8" i="11"/>
  <c r="D7" i="11"/>
  <c r="D6" i="11"/>
  <c r="D5" i="11"/>
  <c r="F3" i="11"/>
  <c r="E3" i="11"/>
  <c r="B11" i="16"/>
  <c r="B10" i="12"/>
  <c r="B6" i="15"/>
  <c r="B7" i="13"/>
  <c r="C3" i="13"/>
  <c r="C5" i="13"/>
  <c r="E23" i="11"/>
  <c r="E18" i="11"/>
  <c r="E8" i="11"/>
  <c r="E15" i="11"/>
  <c r="E22" i="11"/>
  <c r="E17" i="11"/>
  <c r="E7" i="11"/>
  <c r="E21" i="11"/>
  <c r="E16" i="11"/>
  <c r="E6" i="11"/>
  <c r="E20" i="11"/>
  <c r="E24" i="11"/>
  <c r="E27" i="11"/>
  <c r="C33" i="11"/>
  <c r="C34" i="11"/>
  <c r="C40" i="11"/>
  <c r="C38" i="11"/>
  <c r="C39" i="11"/>
  <c r="C41" i="11"/>
  <c r="B26" i="1"/>
  <c r="C17" i="1" l="1"/>
  <c r="B17" i="1"/>
  <c r="C11" i="1"/>
  <c r="B11" i="1"/>
  <c r="D38" i="11"/>
  <c r="C5" i="1"/>
  <c r="H14" i="3"/>
  <c r="B13" i="1" s="1"/>
  <c r="C43" i="11"/>
  <c r="C45" i="11" s="1"/>
  <c r="B7" i="1"/>
  <c r="C7" i="13"/>
  <c r="D43" i="11" s="1"/>
  <c r="D7" i="8"/>
  <c r="D7" i="2"/>
  <c r="D39" i="11"/>
  <c r="D33" i="11"/>
  <c r="D34" i="11" s="1"/>
  <c r="D40" i="11" s="1"/>
  <c r="D8" i="2"/>
  <c r="D9" i="2" s="1"/>
  <c r="C28" i="1" l="1"/>
  <c r="C30" i="1" s="1"/>
  <c r="H15" i="3"/>
  <c r="D41" i="11"/>
  <c r="D45" i="11" s="1"/>
  <c r="B28" i="1" l="1"/>
  <c r="B30" i="1" s="1"/>
</calcChain>
</file>

<file path=xl/sharedStrings.xml><?xml version="1.0" encoding="utf-8"?>
<sst xmlns="http://schemas.openxmlformats.org/spreadsheetml/2006/main" count="268" uniqueCount="166">
  <si>
    <t>Total</t>
  </si>
  <si>
    <t>Signs</t>
  </si>
  <si>
    <t>Fee</t>
  </si>
  <si>
    <t>Number</t>
  </si>
  <si>
    <t>Item</t>
  </si>
  <si>
    <t>Rate per day</t>
  </si>
  <si>
    <t>Number of Days</t>
  </si>
  <si>
    <t>Core Conference (3 Days)</t>
  </si>
  <si>
    <t>Functions/Day</t>
  </si>
  <si>
    <t>Amount</t>
  </si>
  <si>
    <t>Services and Security</t>
  </si>
  <si>
    <t>On-site emergency staff/medic</t>
  </si>
  <si>
    <t>Sub total</t>
  </si>
  <si>
    <t>Income</t>
  </si>
  <si>
    <t>Attendees</t>
  </si>
  <si>
    <t>AV supplies and labour</t>
  </si>
  <si>
    <t>Staging and Lighting</t>
  </si>
  <si>
    <t>Marketing and Promotions</t>
  </si>
  <si>
    <t>Cancelation Insurance</t>
  </si>
  <si>
    <t>Electronic Wayfind signs (optional)</t>
  </si>
  <si>
    <t>Cost per item</t>
  </si>
  <si>
    <t>Decrease of:</t>
  </si>
  <si>
    <t>Guests</t>
  </si>
  <si>
    <t>Notes</t>
  </si>
  <si>
    <t>Surplus</t>
  </si>
  <si>
    <t>Registration Costs</t>
  </si>
  <si>
    <t>Registration total</t>
  </si>
  <si>
    <t>Meeting Rooms</t>
  </si>
  <si>
    <t>Other Revenue</t>
  </si>
  <si>
    <t>Source</t>
  </si>
  <si>
    <t>Registration Revenue</t>
  </si>
  <si>
    <t>Subtotal</t>
  </si>
  <si>
    <t>Item or Service</t>
  </si>
  <si>
    <t>estimate</t>
  </si>
  <si>
    <t>Wi-Fi network</t>
  </si>
  <si>
    <t>Website Design and hosting</t>
  </si>
  <si>
    <t>Student</t>
  </si>
  <si>
    <t>Total full conference registrations</t>
  </si>
  <si>
    <t>Gross registration revenue</t>
  </si>
  <si>
    <t>Sponsors  (Gold, Silver, Bronze)</t>
  </si>
  <si>
    <t>Advertising and Exhibitors</t>
  </si>
  <si>
    <t>Revenue from all other sources:</t>
  </si>
  <si>
    <t>Expenses</t>
  </si>
  <si>
    <t>Liability Insurance</t>
  </si>
  <si>
    <t>Decorator (for exhibitors booths, registration booths, Welcome Reception, Gala Dinner.)</t>
  </si>
  <si>
    <t>Mobile App and updates</t>
  </si>
  <si>
    <t>PM Break</t>
  </si>
  <si>
    <t xml:space="preserve">AM Break </t>
  </si>
  <si>
    <t xml:space="preserve">Welcome Reception </t>
  </si>
  <si>
    <t xml:space="preserve">Gala Dinner </t>
  </si>
  <si>
    <t>Sub Total</t>
  </si>
  <si>
    <t>Catering</t>
  </si>
  <si>
    <t>Cost Per Person</t>
  </si>
  <si>
    <t>Notes:</t>
  </si>
  <si>
    <t>Coffee Breaks (coffee/tea only)</t>
  </si>
  <si>
    <t>Programs</t>
  </si>
  <si>
    <t>Support Services</t>
  </si>
  <si>
    <t>Service</t>
  </si>
  <si>
    <t>Abstract Submission Management System</t>
  </si>
  <si>
    <t>Finance and Accounting</t>
  </si>
  <si>
    <t>Committee and Speaker Subsidies</t>
  </si>
  <si>
    <t>Registration Management</t>
  </si>
  <si>
    <t>Conference Management</t>
  </si>
  <si>
    <t>On-site Management Team</t>
  </si>
  <si>
    <t>Office/ Overhead</t>
  </si>
  <si>
    <t>Communications</t>
  </si>
  <si>
    <t>Housing Management</t>
  </si>
  <si>
    <t>Entertainment (Opening Ceremony)</t>
  </si>
  <si>
    <t>Organizational Services</t>
  </si>
  <si>
    <t>Committee and Speakers</t>
  </si>
  <si>
    <t>Marketing, Promotions and</t>
  </si>
  <si>
    <t>Gala Dinner complimentary tickets</t>
  </si>
  <si>
    <t>Local Travel and Accommodations</t>
  </si>
  <si>
    <t>Lanyards and Badges</t>
  </si>
  <si>
    <t xml:space="preserve">Hotel room commission </t>
  </si>
  <si>
    <t>Transaction fees</t>
  </si>
  <si>
    <t>Pre Conference Administration</t>
  </si>
  <si>
    <t>Convention Center</t>
  </si>
  <si>
    <t>Exhibition Area</t>
  </si>
  <si>
    <t>Reception Area</t>
  </si>
  <si>
    <t>Convention Floor Meeting Rooms</t>
  </si>
  <si>
    <t>License Fee Calculation</t>
  </si>
  <si>
    <t>Example of Registration Prices, as contingent upon registration timing (regular or early bird), current membership in IAAP, willingness to join IAAP, and delegate level (professional or student)</t>
  </si>
  <si>
    <t>Timing</t>
  </si>
  <si>
    <t>Delegate Level</t>
  </si>
  <si>
    <t>Country Rate</t>
  </si>
  <si>
    <t>Regular</t>
  </si>
  <si>
    <t>Professional</t>
  </si>
  <si>
    <t>Early Bird</t>
  </si>
  <si>
    <t>Other Registration Revenue</t>
  </si>
  <si>
    <t xml:space="preserve">Day Registration </t>
  </si>
  <si>
    <t>Accompanying Person</t>
  </si>
  <si>
    <t>The entries in the cells of these worksheets are "placeholders", intended to preserve the relationships among the quantities and rates.  The Budget Overview worksheet aggregates net sums from other worksheets.  You are not obligated to use this pro-forma example, but it is furnished as assistance for the comprehensive planning needed to create a successful ICAP.</t>
  </si>
  <si>
    <t>Stated in [Euro]</t>
    <phoneticPr fontId="20" type="noConversion"/>
  </si>
  <si>
    <t>Attendance of 60 minus 20%</t>
    <phoneticPr fontId="27" type="noConversion"/>
  </si>
  <si>
    <t xml:space="preserve">Audio Visual and Wi-Fi </t>
    <phoneticPr fontId="20" type="noConversion"/>
  </si>
  <si>
    <t>Patrollers for move in/move out</t>
    <phoneticPr fontId="27" type="noConversion"/>
  </si>
  <si>
    <r>
      <t>Workshops（</t>
    </r>
    <r>
      <rPr>
        <sz val="8"/>
        <color indexed="8"/>
        <rFont val="宋体"/>
        <charset val="134"/>
      </rPr>
      <t>1 day</t>
    </r>
    <r>
      <rPr>
        <sz val="8"/>
        <color indexed="8"/>
        <rFont val="宋体"/>
        <charset val="134"/>
      </rPr>
      <t>）</t>
    </r>
    <phoneticPr fontId="27" type="noConversion"/>
  </si>
  <si>
    <r>
      <t>Workshops</t>
    </r>
    <r>
      <rPr>
        <sz val="8"/>
        <color indexed="8"/>
        <rFont val="宋体"/>
        <charset val="134"/>
      </rPr>
      <t xml:space="preserve"> (half day)</t>
    </r>
    <phoneticPr fontId="27" type="noConversion"/>
  </si>
  <si>
    <r>
      <t>Workshops</t>
    </r>
    <r>
      <rPr>
        <sz val="8"/>
        <color indexed="8"/>
        <rFont val="宋体"/>
        <charset val="134"/>
      </rPr>
      <t xml:space="preserve"> (2 hours)</t>
    </r>
    <phoneticPr fontId="27" type="noConversion"/>
  </si>
  <si>
    <t>Revenue Other</t>
    <phoneticPr fontId="20" type="noConversion"/>
  </si>
  <si>
    <t>Revenue Total</t>
    <phoneticPr fontId="20" type="noConversion"/>
  </si>
  <si>
    <t>A</t>
  </si>
  <si>
    <t>B</t>
  </si>
  <si>
    <t>C</t>
  </si>
  <si>
    <t>The categories used to set registration fees for each country are those of the World Bank classification of countries by income level: A = High income; B = Middle income; C = Low income.</t>
  </si>
  <si>
    <t>Gross Registration Revenue</t>
  </si>
  <si>
    <t>Non-Member Early Bird</t>
  </si>
  <si>
    <t>A countries</t>
  </si>
  <si>
    <t>B countries</t>
  </si>
  <si>
    <t>C countries</t>
  </si>
  <si>
    <t>Non-Member Regular</t>
  </si>
  <si>
    <t>IAAP Member Early Bird</t>
  </si>
  <si>
    <t>Total days</t>
  </si>
  <si>
    <t>One-Day Registration</t>
  </si>
  <si>
    <t>Net revenue from registration</t>
  </si>
  <si>
    <t>IAAP License Fee (9%)</t>
  </si>
  <si>
    <t xml:space="preserve">Estimated total revenue </t>
  </si>
  <si>
    <t xml:space="preserve">Catering is optional in terms of coffee breaks and lunches. A gala dinner is planned by the organizers, but paid (at least in part) by participants. </t>
  </si>
  <si>
    <t xml:space="preserve">A welcome reception is expected at the expense of the organizers. </t>
  </si>
  <si>
    <t>Other Sponsorships</t>
  </si>
  <si>
    <t>Please provide the budget in Euros and the local currency.</t>
  </si>
  <si>
    <t>Miscellaneous Furnishings</t>
  </si>
  <si>
    <t>Cost (per unit)</t>
  </si>
  <si>
    <t>Grand Total</t>
  </si>
  <si>
    <t>Not a Member of IAAP</t>
  </si>
  <si>
    <t>Member of IAAP</t>
  </si>
  <si>
    <t>Registrant Price (in local currency)</t>
  </si>
  <si>
    <t>Registrant Price (in Euros)</t>
  </si>
  <si>
    <t>NOTE: IAAP will receive 9% of registration revenues.</t>
  </si>
  <si>
    <t>IAAP Member Regular</t>
  </si>
  <si>
    <t>Expected attendance = 3500 delegates (optimistic estimates)</t>
  </si>
  <si>
    <t>Expected attendance = 2500 delegates (conservative estimates)</t>
  </si>
  <si>
    <t>Transaction fee and credit card processing (???%)</t>
  </si>
  <si>
    <t>Note: The ICAP license fee is a fee that the host of an ICAP is required to pay to IAAP for organizing/hosting an ICAP. The fee is 9% of the gross registration revenue.</t>
  </si>
  <si>
    <t>Note: Estimate the number of attendees in each category, and multiply by the rate for the category.</t>
  </si>
  <si>
    <t>Expected attendance  (conservative estimates)</t>
  </si>
  <si>
    <t>Projected Attendance (optimistic estimates)</t>
  </si>
  <si>
    <t>Tax (???%)</t>
  </si>
  <si>
    <t>3500 delegates (optimistic estimates)</t>
  </si>
  <si>
    <t>2500 delegates (conservative estimates)</t>
  </si>
  <si>
    <t>Conference Volunteers</t>
  </si>
  <si>
    <t>Conference Staff</t>
  </si>
  <si>
    <t>Keynote speakers registration (optional)</t>
  </si>
  <si>
    <t>Cost</t>
  </si>
  <si>
    <t>Additional conference receptions</t>
  </si>
  <si>
    <t>Photographer (optional)</t>
  </si>
  <si>
    <t>Speaker Gifts (optional)</t>
  </si>
  <si>
    <t>Other materials</t>
  </si>
  <si>
    <t>Delegate give-aways (optional)</t>
  </si>
  <si>
    <t>Posters</t>
  </si>
  <si>
    <t>Pre-function Security Guards</t>
  </si>
  <si>
    <t>Cleaning</t>
  </si>
  <si>
    <t>Volunteers (e.g., registration, food, badges)</t>
  </si>
  <si>
    <t>ICAP 2034 - Estimated Budget as of Day/Month/Year</t>
  </si>
  <si>
    <t>Total expenses</t>
  </si>
  <si>
    <t>Licensing Fee (9% to IAAP)</t>
  </si>
  <si>
    <t>Convention Centre</t>
  </si>
  <si>
    <t xml:space="preserve">Audio Visual </t>
  </si>
  <si>
    <t>Estimated Number of Sponsors and Exhibitors</t>
  </si>
  <si>
    <t>Total Cost (3500 delegates)</t>
  </si>
  <si>
    <t>Total Cost (2500 delegates)</t>
  </si>
  <si>
    <t>Other Conference Promotion</t>
  </si>
  <si>
    <t>Closing Reception - Prior ICAP (2030)</t>
  </si>
  <si>
    <t>Sub Total:</t>
  </si>
  <si>
    <t>Lunch Box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</si>
</sst>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_(&quot;$&quot;* \(#,##0\);_(&quot;$&quot;* &quot;-&quot;_);_(@_)"/>
    <numFmt numFmtId="44" formatCode="_(&quot;$&quot;* #,##0.00_);_(&quot;$&quot;* \(#,##0.00\);_(&quot;$&quot;* &quot;-&quot;??_);_(@_)"/>
    <numFmt numFmtId="164" formatCode="_(&quot;R$ &quot;* #,##0.00_);_(&quot;R$ &quot;* \(#,##0.00\);_(&quot;R$ &quot;* &quot;-&quot;??_);_(@_)"/>
    <numFmt numFmtId="165" formatCode="&quot;R$ &quot;#,##0.00"/>
    <numFmt numFmtId="166" formatCode="[$$-409]#,##0.00"/>
    <numFmt numFmtId="167" formatCode="_(&quot;R$ &quot;* #,##0.00_);_(&quot;R$ &quot;* \(#,##0.00\);_(&quot;R$ &quot;* \-??_);_(@_)"/>
    <numFmt numFmtId="168" formatCode="_(* #,##0.00_);_(* \(#,##0.00\);_(* \-??_);_(@_)"/>
    <numFmt numFmtId="169" formatCode="_(* #,##0_);_(* \(#,##0\);_(* \-??_);_(@_)"/>
    <numFmt numFmtId="170" formatCode="_([$$-409]* #,##0.00_);_([$$-409]* \(#,##0.00\);_([$$-409]* &quot;-&quot;??_);_(@_)"/>
    <numFmt numFmtId="171" formatCode="&quot;$&quot;#,##0"/>
    <numFmt numFmtId="172" formatCode="_-[$$-1009]* #,##0.00_-;\-[$$-1009]* #,##0.00_-;_-[$$-1009]* &quot;-&quot;??_-;_-@_-"/>
    <numFmt numFmtId="173" formatCode="_([$$-409]* #,##0_);_([$$-409]* \(#,##0\);_([$$-409]* &quot;-&quot;??_);_(@_)"/>
    <numFmt numFmtId="174" formatCode="_-[$$-1009]* #,##0_-;\-[$$-1009]* #,##0_-;_-[$$-1009]* &quot;-&quot;??_-;_-@_-"/>
    <numFmt numFmtId="175" formatCode="_ [$€-2]\ * #,##0.00_ ;_ [$€-2]\ * \-#,##0.00_ ;_ [$€-2]\ * &quot;-&quot;??_ ;_ @_ "/>
    <numFmt numFmtId="176" formatCode="[$€-2]\ #,##0_);[Red]\([$€-2]\ #,##0\)"/>
    <numFmt numFmtId="177" formatCode="_ [$€-2]\ * #,##0_ ;_ [$€-2]\ * \-#,##0_ ;_ [$€-2]\ * &quot;-&quot;_ ;_ @_ "/>
    <numFmt numFmtId="178" formatCode="[$€-2]\ #,##0;[$€-2]\ \-#,##0"/>
    <numFmt numFmtId="179" formatCode="[$€-2]\ #,##0_);\([$€-2]\ #,##0\)"/>
    <numFmt numFmtId="180" formatCode="_-[$$-1009]* #,##0.0_-;\-[$$-1009]* #,##0.0_-;_-[$$-1009]* &quot;-&quot;?_-;_-@_-"/>
    <numFmt numFmtId="181" formatCode="_([$€-2]\ * #,##0.00_);_([$€-2]\ * \(#,##0.00\);_([$€-2]\ * &quot;-&quot;??_);_(@_)"/>
    <numFmt numFmtId="182" formatCode="_([$€-2]\ * #,##0_);_([$€-2]\ * \(#,##0\);_([$€-2]\ * &quot;-&quot;??_);_(@_)"/>
  </numFmts>
  <fonts count="42">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0"/>
      <name val="Arial"/>
      <family val="2"/>
    </font>
    <font>
      <sz val="10"/>
      <name val="Arial"/>
      <family val="2"/>
    </font>
    <font>
      <sz val="8"/>
      <name val="Arial"/>
      <family val="2"/>
    </font>
    <font>
      <b/>
      <sz val="10"/>
      <color indexed="8"/>
      <name val="Arial"/>
      <family val="2"/>
    </font>
    <font>
      <b/>
      <sz val="12"/>
      <name val="Arial"/>
      <family val="2"/>
    </font>
    <font>
      <sz val="12"/>
      <name val="Arial"/>
      <family val="2"/>
    </font>
    <font>
      <b/>
      <i/>
      <sz val="10"/>
      <name val="Arial"/>
      <family val="2"/>
    </font>
    <font>
      <sz val="11"/>
      <name val="Arial"/>
      <family val="2"/>
    </font>
    <font>
      <b/>
      <sz val="11"/>
      <name val="Arial"/>
      <family val="2"/>
    </font>
    <font>
      <sz val="9"/>
      <name val="宋体"/>
      <charset val="134"/>
    </font>
    <font>
      <sz val="10"/>
      <name val="宋体"/>
      <charset val="134"/>
    </font>
    <font>
      <sz val="8"/>
      <color indexed="8"/>
      <name val="宋体"/>
      <charset val="134"/>
    </font>
    <font>
      <i/>
      <sz val="10"/>
      <name val="Arial"/>
      <family val="2"/>
    </font>
    <font>
      <sz val="8"/>
      <color theme="1"/>
      <name val="Calibri"/>
      <family val="2"/>
      <scheme val="minor"/>
    </font>
    <font>
      <sz val="16"/>
      <color theme="1"/>
      <name val="Calibri"/>
      <family val="2"/>
      <scheme val="minor"/>
    </font>
    <font>
      <sz val="10"/>
      <color theme="1"/>
      <name val="Arial"/>
      <family val="2"/>
    </font>
    <font>
      <sz val="8"/>
      <color rgb="FFFF0000"/>
      <name val="Calibri"/>
      <family val="2"/>
      <scheme val="minor"/>
    </font>
    <font>
      <sz val="10"/>
      <color theme="1"/>
      <name val="Calibri"/>
      <family val="2"/>
      <scheme val="minor"/>
    </font>
    <font>
      <sz val="8"/>
      <name val="Calibri"/>
      <family val="2"/>
      <scheme val="minor"/>
    </font>
    <font>
      <sz val="10"/>
      <name val="Calibri"/>
      <family val="2"/>
      <scheme val="minor"/>
    </font>
    <font>
      <b/>
      <sz val="10"/>
      <color theme="1"/>
      <name val="Arial"/>
      <family val="2"/>
    </font>
    <font>
      <sz val="10"/>
      <color rgb="FFFF0000"/>
      <name val="Arial"/>
      <family val="2"/>
    </font>
    <font>
      <b/>
      <sz val="10"/>
      <color theme="1"/>
      <name val="Calibri"/>
      <family val="2"/>
      <scheme val="minor"/>
    </font>
    <font>
      <sz val="9"/>
      <color theme="1"/>
      <name val="Calibri"/>
      <family val="2"/>
      <scheme val="minor"/>
    </font>
  </fonts>
  <fills count="3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theme="0"/>
        <bgColor indexed="51"/>
      </patternFill>
    </fill>
    <fill>
      <patternFill patternType="solid">
        <fgColor theme="0" tint="-4.9989318521683403E-2"/>
        <bgColor indexed="22"/>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79998168889431442"/>
        <bgColor indexed="22"/>
      </patternFill>
    </fill>
    <fill>
      <patternFill patternType="solid">
        <fgColor theme="4" tint="0.79998168889431442"/>
        <bgColor indexed="34"/>
      </patternFill>
    </fill>
    <fill>
      <patternFill patternType="solid">
        <fgColor theme="4" tint="0.79998168889431442"/>
        <bgColor indexed="46"/>
      </patternFill>
    </fill>
    <fill>
      <patternFill patternType="solid">
        <fgColor theme="4" tint="0.59999389629810485"/>
        <bgColor indexed="64"/>
      </patternFill>
    </fill>
    <fill>
      <patternFill patternType="solid">
        <fgColor theme="4" tint="0.79998168889431442"/>
        <bgColor indexed="51"/>
      </patternFill>
    </fill>
    <fill>
      <patternFill patternType="solid">
        <fgColor theme="0"/>
        <bgColor indexed="22"/>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168" fontId="19" fillId="0" borderId="0" applyFill="0" applyBorder="0" applyAlignment="0" applyProtection="0"/>
    <xf numFmtId="164" fontId="1" fillId="0" borderId="0" applyFill="0" applyBorder="0" applyAlignment="0" applyProtection="0"/>
    <xf numFmtId="164" fontId="19" fillId="0" borderId="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9" fillId="0" borderId="0"/>
    <xf numFmtId="0" fontId="19" fillId="23" borderId="5" applyNumberFormat="0" applyAlignment="0" applyProtection="0"/>
    <xf numFmtId="0" fontId="11" fillId="16" borderId="6"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7" applyNumberFormat="0" applyFill="0" applyAlignment="0" applyProtection="0"/>
    <xf numFmtId="0" fontId="16" fillId="0" borderId="4"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cellStyleXfs>
  <cellXfs count="281">
    <xf numFmtId="0" fontId="0" fillId="0" borderId="0" xfId="0"/>
    <xf numFmtId="0" fontId="18" fillId="0" borderId="0" xfId="0" applyFont="1" applyAlignment="1">
      <alignment wrapText="1"/>
    </xf>
    <xf numFmtId="0" fontId="19" fillId="0" borderId="0" xfId="0" applyFont="1"/>
    <xf numFmtId="167" fontId="19" fillId="0" borderId="0" xfId="0" applyNumberFormat="1" applyFont="1"/>
    <xf numFmtId="0" fontId="19" fillId="0" borderId="0" xfId="0" applyFont="1" applyAlignment="1">
      <alignment horizontal="left"/>
    </xf>
    <xf numFmtId="166" fontId="19" fillId="0" borderId="0" xfId="0" applyNumberFormat="1" applyFont="1"/>
    <xf numFmtId="0" fontId="0" fillId="0" borderId="0" xfId="0" applyAlignment="1">
      <alignment horizontal="center"/>
    </xf>
    <xf numFmtId="0" fontId="19" fillId="0" borderId="9" xfId="0" applyFont="1" applyBorder="1"/>
    <xf numFmtId="0" fontId="0" fillId="0" borderId="9" xfId="0" applyBorder="1" applyAlignment="1">
      <alignment wrapText="1"/>
    </xf>
    <xf numFmtId="170" fontId="19" fillId="0" borderId="0" xfId="0" applyNumberFormat="1" applyFont="1" applyAlignment="1">
      <alignment horizontal="left"/>
    </xf>
    <xf numFmtId="171" fontId="18" fillId="0" borderId="0" xfId="24" applyNumberFormat="1" applyFont="1" applyBorder="1"/>
    <xf numFmtId="0" fontId="19" fillId="24" borderId="9" xfId="0" applyFont="1" applyFill="1" applyBorder="1"/>
    <xf numFmtId="0" fontId="0" fillId="0" borderId="9" xfId="0" applyBorder="1"/>
    <xf numFmtId="166" fontId="0" fillId="25" borderId="9" xfId="0" applyNumberFormat="1" applyFill="1" applyBorder="1"/>
    <xf numFmtId="0" fontId="22" fillId="0" borderId="0" xfId="0" applyFont="1"/>
    <xf numFmtId="9" fontId="19" fillId="0" borderId="9" xfId="0" applyNumberFormat="1" applyFont="1" applyBorder="1"/>
    <xf numFmtId="0" fontId="22" fillId="0" borderId="0" xfId="0" applyFont="1" applyAlignment="1">
      <alignment wrapText="1"/>
    </xf>
    <xf numFmtId="171" fontId="0" fillId="0" borderId="0" xfId="0" applyNumberFormat="1"/>
    <xf numFmtId="0" fontId="22" fillId="0" borderId="0" xfId="0" applyFont="1" applyAlignment="1">
      <alignment horizontal="center" wrapText="1"/>
    </xf>
    <xf numFmtId="0" fontId="0" fillId="24" borderId="9" xfId="0" applyFill="1" applyBorder="1" applyAlignment="1">
      <alignment wrapText="1"/>
    </xf>
    <xf numFmtId="42" fontId="0" fillId="0" borderId="0" xfId="0" applyNumberFormat="1"/>
    <xf numFmtId="170" fontId="0" fillId="0" borderId="0" xfId="0" applyNumberFormat="1"/>
    <xf numFmtId="0" fontId="18" fillId="26" borderId="9" xfId="0" applyFont="1" applyFill="1" applyBorder="1" applyAlignment="1">
      <alignment wrapText="1"/>
    </xf>
    <xf numFmtId="0" fontId="19" fillId="27" borderId="9" xfId="0" applyFont="1" applyFill="1" applyBorder="1"/>
    <xf numFmtId="0" fontId="18" fillId="27" borderId="9" xfId="0" applyFont="1" applyFill="1" applyBorder="1" applyAlignment="1">
      <alignment horizontal="left" wrapText="1"/>
    </xf>
    <xf numFmtId="0" fontId="0" fillId="27" borderId="9" xfId="0" applyFill="1" applyBorder="1" applyAlignment="1">
      <alignment horizontal="right" wrapText="1"/>
    </xf>
    <xf numFmtId="0" fontId="0" fillId="0" borderId="0" xfId="0" applyAlignment="1">
      <alignment horizontal="left"/>
    </xf>
    <xf numFmtId="170" fontId="1" fillId="0" borderId="0" xfId="24" applyNumberFormat="1" applyBorder="1"/>
    <xf numFmtId="0" fontId="0" fillId="0" borderId="10" xfId="0" applyBorder="1" applyAlignment="1">
      <alignment wrapText="1"/>
    </xf>
    <xf numFmtId="170" fontId="19" fillId="0" borderId="0" xfId="0" applyNumberFormat="1" applyFont="1"/>
    <xf numFmtId="1" fontId="0" fillId="24" borderId="9" xfId="0" applyNumberFormat="1" applyFill="1" applyBorder="1"/>
    <xf numFmtId="170" fontId="23" fillId="0" borderId="0" xfId="0" applyNumberFormat="1" applyFont="1" applyAlignment="1">
      <alignment horizontal="left"/>
    </xf>
    <xf numFmtId="0" fontId="23" fillId="0" borderId="0" xfId="0" applyFont="1"/>
    <xf numFmtId="0" fontId="22" fillId="24" borderId="9" xfId="0" applyFont="1" applyFill="1" applyBorder="1"/>
    <xf numFmtId="0" fontId="18" fillId="0" borderId="9" xfId="0" applyFont="1" applyBorder="1" applyAlignment="1">
      <alignment wrapText="1"/>
    </xf>
    <xf numFmtId="164" fontId="18" fillId="24" borderId="9" xfId="25" applyFont="1" applyFill="1" applyBorder="1" applyAlignment="1">
      <alignment horizontal="right"/>
    </xf>
    <xf numFmtId="170" fontId="18" fillId="24" borderId="9" xfId="35" applyNumberFormat="1" applyFont="1" applyFill="1" applyBorder="1" applyAlignment="1">
      <alignment horizontal="right"/>
    </xf>
    <xf numFmtId="42" fontId="18" fillId="0" borderId="9" xfId="35" applyNumberFormat="1" applyFont="1" applyBorder="1" applyAlignment="1">
      <alignment horizontal="right"/>
    </xf>
    <xf numFmtId="0" fontId="18" fillId="0" borderId="9" xfId="35" applyFont="1" applyBorder="1" applyAlignment="1">
      <alignment horizontal="right"/>
    </xf>
    <xf numFmtId="1" fontId="19" fillId="0" borderId="9" xfId="25" applyNumberFormat="1" applyFill="1" applyBorder="1" applyAlignment="1"/>
    <xf numFmtId="174" fontId="19" fillId="0" borderId="9" xfId="25" applyNumberFormat="1" applyFill="1" applyBorder="1" applyAlignment="1">
      <alignment horizontal="right"/>
    </xf>
    <xf numFmtId="1" fontId="19" fillId="0" borderId="9" xfId="25" applyNumberFormat="1" applyFill="1" applyBorder="1" applyAlignment="1">
      <alignment horizontal="right"/>
    </xf>
    <xf numFmtId="174" fontId="19" fillId="28" borderId="9" xfId="25" applyNumberFormat="1" applyFill="1" applyBorder="1" applyAlignment="1">
      <alignment horizontal="right"/>
    </xf>
    <xf numFmtId="1" fontId="19" fillId="28" borderId="9" xfId="25" applyNumberFormat="1" applyFill="1" applyBorder="1" applyAlignment="1">
      <alignment horizontal="right"/>
    </xf>
    <xf numFmtId="174" fontId="19" fillId="24" borderId="9" xfId="25" applyNumberFormat="1" applyFill="1" applyBorder="1" applyAlignment="1">
      <alignment horizontal="right"/>
    </xf>
    <xf numFmtId="0" fontId="19" fillId="0" borderId="0" xfId="35" applyAlignment="1">
      <alignment wrapText="1"/>
    </xf>
    <xf numFmtId="174" fontId="19" fillId="0" borderId="0" xfId="25" applyNumberFormat="1" applyFill="1" applyBorder="1" applyAlignment="1">
      <alignment horizontal="center"/>
    </xf>
    <xf numFmtId="174" fontId="19" fillId="0" borderId="0" xfId="25" applyNumberFormat="1" applyFill="1" applyBorder="1" applyAlignment="1">
      <alignment horizontal="right"/>
    </xf>
    <xf numFmtId="0" fontId="19" fillId="0" borderId="0" xfId="35"/>
    <xf numFmtId="170" fontId="19" fillId="0" borderId="0" xfId="35" applyNumberFormat="1"/>
    <xf numFmtId="42" fontId="19" fillId="0" borderId="0" xfId="35" applyNumberFormat="1"/>
    <xf numFmtId="3" fontId="0" fillId="0" borderId="0" xfId="0" applyNumberFormat="1"/>
    <xf numFmtId="0" fontId="0" fillId="24" borderId="10" xfId="0" applyFill="1" applyBorder="1" applyAlignment="1">
      <alignment wrapText="1"/>
    </xf>
    <xf numFmtId="0" fontId="26" fillId="0" borderId="9" xfId="35" applyFont="1" applyBorder="1"/>
    <xf numFmtId="170" fontId="18" fillId="24" borderId="9" xfId="0" applyNumberFormat="1" applyFont="1" applyFill="1" applyBorder="1" applyAlignment="1">
      <alignment horizontal="left" wrapText="1"/>
    </xf>
    <xf numFmtId="0" fontId="18" fillId="27" borderId="9" xfId="0" applyFont="1" applyFill="1" applyBorder="1" applyAlignment="1">
      <alignment horizontal="left"/>
    </xf>
    <xf numFmtId="0" fontId="0" fillId="0" borderId="9" xfId="0" applyBorder="1" applyAlignment="1">
      <alignment horizontal="left" wrapText="1"/>
    </xf>
    <xf numFmtId="3" fontId="19" fillId="0" borderId="9" xfId="0" applyNumberFormat="1" applyFont="1" applyBorder="1"/>
    <xf numFmtId="3" fontId="0" fillId="0" borderId="9" xfId="0" applyNumberFormat="1" applyBorder="1"/>
    <xf numFmtId="0" fontId="25" fillId="0" borderId="9" xfId="35" applyFont="1" applyBorder="1" applyAlignment="1">
      <alignment wrapText="1"/>
    </xf>
    <xf numFmtId="170" fontId="25" fillId="0" borderId="9" xfId="25" applyNumberFormat="1" applyFont="1" applyBorder="1" applyAlignment="1">
      <alignment horizontal="center" wrapText="1"/>
    </xf>
    <xf numFmtId="0" fontId="25" fillId="0" borderId="9" xfId="35" applyFont="1" applyBorder="1"/>
    <xf numFmtId="0" fontId="26" fillId="0" borderId="9" xfId="35" applyFont="1" applyBorder="1" applyAlignment="1">
      <alignment horizontal="center" wrapText="1"/>
    </xf>
    <xf numFmtId="172" fontId="25" fillId="0" borderId="9" xfId="25" applyNumberFormat="1" applyFont="1" applyBorder="1" applyAlignment="1">
      <alignment horizontal="center"/>
    </xf>
    <xf numFmtId="0" fontId="25" fillId="0" borderId="9" xfId="35" applyFont="1" applyBorder="1" applyAlignment="1">
      <alignment horizontal="center"/>
    </xf>
    <xf numFmtId="0" fontId="26" fillId="0" borderId="9" xfId="35" applyFont="1" applyBorder="1" applyAlignment="1">
      <alignment horizontal="center"/>
    </xf>
    <xf numFmtId="170" fontId="18" fillId="24" borderId="0" xfId="0" applyNumberFormat="1" applyFont="1" applyFill="1"/>
    <xf numFmtId="0" fontId="18" fillId="24" borderId="9" xfId="35" applyFont="1" applyFill="1" applyBorder="1" applyAlignment="1">
      <alignment wrapText="1"/>
    </xf>
    <xf numFmtId="0" fontId="0" fillId="24" borderId="9" xfId="0" applyFill="1" applyBorder="1"/>
    <xf numFmtId="173" fontId="25" fillId="0" borderId="0" xfId="35" applyNumberFormat="1" applyFont="1"/>
    <xf numFmtId="1" fontId="19" fillId="24" borderId="9" xfId="25" applyNumberFormat="1" applyFill="1" applyBorder="1" applyAlignment="1"/>
    <xf numFmtId="0" fontId="0" fillId="0" borderId="0" xfId="0" applyAlignment="1">
      <alignment wrapText="1"/>
    </xf>
    <xf numFmtId="15" fontId="31" fillId="0" borderId="0" xfId="0" applyNumberFormat="1" applyFont="1"/>
    <xf numFmtId="0" fontId="32" fillId="0" borderId="0" xfId="0" applyFont="1"/>
    <xf numFmtId="0" fontId="31" fillId="0" borderId="0" xfId="0" applyFont="1" applyAlignment="1">
      <alignment wrapText="1"/>
    </xf>
    <xf numFmtId="0" fontId="31" fillId="0" borderId="0" xfId="0" applyFont="1"/>
    <xf numFmtId="164" fontId="31" fillId="0" borderId="0" xfId="24" applyFont="1"/>
    <xf numFmtId="0" fontId="31" fillId="0" borderId="0" xfId="0" applyFont="1" applyAlignment="1">
      <alignment horizontal="center" vertical="center"/>
    </xf>
    <xf numFmtId="164" fontId="31" fillId="0" borderId="0" xfId="24" applyFont="1" applyFill="1"/>
    <xf numFmtId="0" fontId="19" fillId="0" borderId="0" xfId="35" applyAlignment="1">
      <alignment horizontal="center" wrapText="1"/>
    </xf>
    <xf numFmtId="3" fontId="28" fillId="0" borderId="0" xfId="0" applyNumberFormat="1" applyFont="1"/>
    <xf numFmtId="176" fontId="1" fillId="0" borderId="9" xfId="24" applyNumberFormat="1" applyFill="1" applyBorder="1"/>
    <xf numFmtId="177" fontId="19" fillId="29" borderId="9" xfId="24" applyNumberFormat="1" applyFont="1" applyFill="1" applyBorder="1"/>
    <xf numFmtId="177" fontId="1" fillId="29" borderId="9" xfId="24" applyNumberFormat="1" applyFill="1" applyBorder="1"/>
    <xf numFmtId="177" fontId="1" fillId="0" borderId="9" xfId="24" applyNumberFormat="1" applyFill="1" applyBorder="1"/>
    <xf numFmtId="176" fontId="0" fillId="24" borderId="9" xfId="0" applyNumberFormat="1" applyFill="1" applyBorder="1" applyAlignment="1">
      <alignment wrapText="1"/>
    </xf>
    <xf numFmtId="176" fontId="1" fillId="0" borderId="9" xfId="24" applyNumberFormat="1" applyFill="1" applyBorder="1" applyAlignment="1">
      <alignment horizontal="right"/>
    </xf>
    <xf numFmtId="0" fontId="31" fillId="0" borderId="9" xfId="0" applyFont="1" applyBorder="1" applyAlignment="1">
      <alignment wrapText="1"/>
    </xf>
    <xf numFmtId="0" fontId="31" fillId="0" borderId="9" xfId="0" applyFont="1" applyBorder="1"/>
    <xf numFmtId="175" fontId="31" fillId="0" borderId="9" xfId="24" applyNumberFormat="1" applyFont="1" applyBorder="1"/>
    <xf numFmtId="44" fontId="31" fillId="0" borderId="9" xfId="0" applyNumberFormat="1" applyFont="1" applyBorder="1"/>
    <xf numFmtId="0" fontId="31" fillId="0" borderId="9" xfId="0" applyFont="1" applyBorder="1" applyAlignment="1">
      <alignment horizontal="center" vertical="center"/>
    </xf>
    <xf numFmtId="175" fontId="0" fillId="0" borderId="9" xfId="0" applyNumberFormat="1" applyBorder="1"/>
    <xf numFmtId="170" fontId="0" fillId="0" borderId="9" xfId="0" applyNumberFormat="1" applyBorder="1"/>
    <xf numFmtId="0" fontId="19" fillId="0" borderId="9" xfId="35" applyBorder="1" applyAlignment="1">
      <alignment horizontal="center"/>
    </xf>
    <xf numFmtId="0" fontId="19" fillId="0" borderId="9" xfId="35" applyBorder="1"/>
    <xf numFmtId="177" fontId="33" fillId="0" borderId="9" xfId="24" applyNumberFormat="1" applyFont="1" applyBorder="1"/>
    <xf numFmtId="0" fontId="24" fillId="0" borderId="9" xfId="35" applyFont="1" applyBorder="1" applyAlignment="1">
      <alignment horizontal="center" wrapText="1"/>
    </xf>
    <xf numFmtId="170" fontId="18" fillId="0" borderId="9" xfId="35" applyNumberFormat="1" applyFont="1" applyBorder="1" applyAlignment="1">
      <alignment horizontal="right"/>
    </xf>
    <xf numFmtId="0" fontId="19" fillId="0" borderId="9" xfId="35" applyBorder="1" applyAlignment="1">
      <alignment wrapText="1"/>
    </xf>
    <xf numFmtId="0" fontId="0" fillId="0" borderId="9" xfId="35" applyFont="1" applyBorder="1" applyAlignment="1">
      <alignment wrapText="1"/>
    </xf>
    <xf numFmtId="175" fontId="34" fillId="0" borderId="9" xfId="24" applyNumberFormat="1" applyFont="1" applyBorder="1"/>
    <xf numFmtId="180" fontId="0" fillId="0" borderId="0" xfId="0" applyNumberFormat="1"/>
    <xf numFmtId="175" fontId="35" fillId="0" borderId="9" xfId="24" applyNumberFormat="1" applyFont="1" applyBorder="1"/>
    <xf numFmtId="175" fontId="36" fillId="0" borderId="9" xfId="24" applyNumberFormat="1" applyFont="1" applyBorder="1"/>
    <xf numFmtId="175" fontId="37" fillId="0" borderId="9" xfId="24" applyNumberFormat="1" applyFont="1" applyBorder="1"/>
    <xf numFmtId="0" fontId="18" fillId="24" borderId="9" xfId="35" applyFont="1" applyFill="1" applyBorder="1" applyAlignment="1">
      <alignment horizontal="right"/>
    </xf>
    <xf numFmtId="0" fontId="18" fillId="0" borderId="9" xfId="35" applyFont="1" applyBorder="1" applyAlignment="1">
      <alignment wrapText="1"/>
    </xf>
    <xf numFmtId="1" fontId="18" fillId="30" borderId="9" xfId="25" applyNumberFormat="1" applyFont="1" applyFill="1" applyBorder="1" applyAlignment="1">
      <alignment horizontal="right" vertical="center"/>
    </xf>
    <xf numFmtId="174" fontId="19" fillId="30" borderId="9" xfId="25" applyNumberFormat="1" applyFill="1" applyBorder="1" applyAlignment="1">
      <alignment horizontal="right" vertical="center"/>
    </xf>
    <xf numFmtId="0" fontId="26" fillId="0" borderId="9" xfId="35" applyFont="1" applyBorder="1" applyAlignment="1">
      <alignment wrapText="1"/>
    </xf>
    <xf numFmtId="0" fontId="26" fillId="0" borderId="0" xfId="0" applyFont="1"/>
    <xf numFmtId="0" fontId="25" fillId="0" borderId="0" xfId="0" applyFont="1"/>
    <xf numFmtId="177" fontId="38" fillId="0" borderId="0" xfId="24" applyNumberFormat="1" applyFont="1" applyFill="1" applyBorder="1"/>
    <xf numFmtId="0" fontId="18" fillId="24" borderId="9" xfId="0" applyFont="1" applyFill="1" applyBorder="1"/>
    <xf numFmtId="3" fontId="19" fillId="24" borderId="9" xfId="0" applyNumberFormat="1" applyFont="1" applyFill="1" applyBorder="1"/>
    <xf numFmtId="0" fontId="19" fillId="24" borderId="9" xfId="0" applyFont="1" applyFill="1" applyBorder="1" applyAlignment="1">
      <alignment horizontal="center"/>
    </xf>
    <xf numFmtId="182" fontId="19" fillId="0" borderId="0" xfId="0" applyNumberFormat="1" applyFont="1"/>
    <xf numFmtId="182" fontId="19" fillId="0" borderId="9" xfId="0" applyNumberFormat="1" applyFont="1" applyBorder="1"/>
    <xf numFmtId="0" fontId="19" fillId="0" borderId="9" xfId="0" applyFont="1" applyBorder="1" applyAlignment="1">
      <alignment horizontal="left"/>
    </xf>
    <xf numFmtId="177" fontId="33" fillId="29" borderId="9" xfId="24" applyNumberFormat="1" applyFont="1" applyFill="1" applyBorder="1"/>
    <xf numFmtId="177" fontId="33" fillId="31" borderId="9" xfId="24" applyNumberFormat="1" applyFont="1" applyFill="1" applyBorder="1"/>
    <xf numFmtId="179" fontId="0" fillId="29" borderId="9" xfId="0" applyNumberFormat="1" applyFill="1" applyBorder="1"/>
    <xf numFmtId="179" fontId="0" fillId="31" borderId="9" xfId="0" applyNumberFormat="1" applyFill="1" applyBorder="1"/>
    <xf numFmtId="0" fontId="18" fillId="32" borderId="9" xfId="0" applyFont="1" applyFill="1" applyBorder="1" applyAlignment="1">
      <alignment wrapText="1"/>
    </xf>
    <xf numFmtId="0" fontId="18" fillId="32" borderId="9" xfId="0" applyFont="1" applyFill="1" applyBorder="1" applyAlignment="1">
      <alignment horizontal="center" wrapText="1"/>
    </xf>
    <xf numFmtId="0" fontId="18" fillId="33" borderId="9" xfId="0" applyFont="1" applyFill="1" applyBorder="1" applyAlignment="1">
      <alignment wrapText="1"/>
    </xf>
    <xf numFmtId="177" fontId="18" fillId="32" borderId="9" xfId="24" applyNumberFormat="1" applyFont="1" applyFill="1" applyBorder="1"/>
    <xf numFmtId="176" fontId="19" fillId="31" borderId="9" xfId="24" applyNumberFormat="1" applyFont="1" applyFill="1" applyBorder="1"/>
    <xf numFmtId="177" fontId="18" fillId="29" borderId="9" xfId="24" applyNumberFormat="1" applyFont="1" applyFill="1" applyBorder="1"/>
    <xf numFmtId="176" fontId="19" fillId="0" borderId="9" xfId="24" applyNumberFormat="1" applyFont="1" applyFill="1" applyBorder="1"/>
    <xf numFmtId="174" fontId="19" fillId="32" borderId="9" xfId="25" applyNumberFormat="1" applyFill="1" applyBorder="1" applyAlignment="1">
      <alignment horizontal="right"/>
    </xf>
    <xf numFmtId="174" fontId="22" fillId="32" borderId="9" xfId="25" applyNumberFormat="1" applyFont="1" applyFill="1" applyBorder="1" applyAlignment="1">
      <alignment horizontal="left"/>
    </xf>
    <xf numFmtId="0" fontId="18" fillId="32" borderId="9" xfId="35" applyFont="1" applyFill="1" applyBorder="1"/>
    <xf numFmtId="0" fontId="18" fillId="32" borderId="9" xfId="35" applyFont="1" applyFill="1" applyBorder="1" applyAlignment="1">
      <alignment horizontal="left"/>
    </xf>
    <xf numFmtId="9" fontId="18" fillId="32" borderId="9" xfId="35" applyNumberFormat="1" applyFont="1" applyFill="1" applyBorder="1" applyAlignment="1">
      <alignment horizontal="left"/>
    </xf>
    <xf numFmtId="0" fontId="18" fillId="32" borderId="9" xfId="35" applyFont="1" applyFill="1" applyBorder="1" applyAlignment="1">
      <alignment wrapText="1"/>
    </xf>
    <xf numFmtId="0" fontId="23" fillId="32" borderId="9" xfId="35" applyFont="1" applyFill="1" applyBorder="1"/>
    <xf numFmtId="170" fontId="19" fillId="32" borderId="9" xfId="25" applyNumberFormat="1" applyFill="1" applyBorder="1"/>
    <xf numFmtId="170" fontId="23" fillId="32" borderId="9" xfId="35" applyNumberFormat="1" applyFont="1" applyFill="1" applyBorder="1"/>
    <xf numFmtId="42" fontId="23" fillId="32" borderId="9" xfId="35" applyNumberFormat="1" applyFont="1" applyFill="1" applyBorder="1"/>
    <xf numFmtId="0" fontId="18" fillId="32" borderId="9" xfId="35" applyFont="1" applyFill="1" applyBorder="1" applyAlignment="1">
      <alignment vertical="center"/>
    </xf>
    <xf numFmtId="1" fontId="19" fillId="32" borderId="9" xfId="25" applyNumberFormat="1" applyFill="1" applyBorder="1" applyAlignment="1"/>
    <xf numFmtId="1" fontId="19" fillId="32" borderId="9" xfId="25" applyNumberFormat="1" applyFill="1" applyBorder="1" applyAlignment="1">
      <alignment horizontal="right"/>
    </xf>
    <xf numFmtId="175" fontId="0" fillId="32" borderId="9" xfId="0" applyNumberFormat="1" applyFill="1" applyBorder="1"/>
    <xf numFmtId="0" fontId="19" fillId="32" borderId="9" xfId="35" applyFill="1" applyBorder="1" applyAlignment="1">
      <alignment wrapText="1"/>
    </xf>
    <xf numFmtId="0" fontId="18" fillId="32" borderId="9" xfId="35" applyFont="1" applyFill="1" applyBorder="1" applyAlignment="1">
      <alignment vertical="center" wrapText="1"/>
    </xf>
    <xf numFmtId="1" fontId="18" fillId="32" borderId="9" xfId="25" applyNumberFormat="1" applyFont="1" applyFill="1" applyBorder="1" applyAlignment="1">
      <alignment horizontal="right" vertical="center"/>
    </xf>
    <xf numFmtId="174" fontId="19" fillId="32" borderId="9" xfId="25" applyNumberFormat="1" applyFill="1" applyBorder="1" applyAlignment="1">
      <alignment horizontal="right" vertical="center"/>
    </xf>
    <xf numFmtId="0" fontId="26" fillId="34" borderId="9" xfId="35" applyFont="1" applyFill="1" applyBorder="1" applyAlignment="1">
      <alignment wrapText="1"/>
    </xf>
    <xf numFmtId="170" fontId="18" fillId="34" borderId="9" xfId="25" applyNumberFormat="1" applyFont="1" applyFill="1" applyBorder="1" applyAlignment="1">
      <alignment horizontal="center" wrapText="1"/>
    </xf>
    <xf numFmtId="0" fontId="18" fillId="32" borderId="9" xfId="35" applyFont="1" applyFill="1" applyBorder="1" applyAlignment="1">
      <alignment horizontal="center" wrapText="1"/>
    </xf>
    <xf numFmtId="0" fontId="25" fillId="35" borderId="9" xfId="35" applyFont="1" applyFill="1" applyBorder="1"/>
    <xf numFmtId="170" fontId="25" fillId="35" borderId="9" xfId="25" applyNumberFormat="1" applyFont="1" applyFill="1" applyBorder="1" applyAlignment="1">
      <alignment horizontal="center"/>
    </xf>
    <xf numFmtId="0" fontId="26" fillId="32" borderId="9" xfId="35" applyFont="1" applyFill="1" applyBorder="1"/>
    <xf numFmtId="0" fontId="26" fillId="32" borderId="9" xfId="35" applyFont="1" applyFill="1" applyBorder="1" applyAlignment="1">
      <alignment horizontal="center" wrapText="1"/>
    </xf>
    <xf numFmtId="0" fontId="18" fillId="32" borderId="9" xfId="35" applyFont="1" applyFill="1" applyBorder="1" applyAlignment="1">
      <alignment horizontal="center"/>
    </xf>
    <xf numFmtId="42" fontId="18" fillId="32" borderId="9" xfId="35" applyNumberFormat="1" applyFont="1" applyFill="1" applyBorder="1" applyAlignment="1">
      <alignment horizontal="center"/>
    </xf>
    <xf numFmtId="0" fontId="26" fillId="32" borderId="9" xfId="35" applyFont="1" applyFill="1" applyBorder="1" applyAlignment="1">
      <alignment vertical="center"/>
    </xf>
    <xf numFmtId="0" fontId="25" fillId="32" borderId="9" xfId="35" applyFont="1" applyFill="1" applyBorder="1" applyAlignment="1">
      <alignment horizontal="center"/>
    </xf>
    <xf numFmtId="0" fontId="26" fillId="32" borderId="9" xfId="0" applyFont="1" applyFill="1" applyBorder="1"/>
    <xf numFmtId="0" fontId="25" fillId="32" borderId="9" xfId="0" applyFont="1" applyFill="1" applyBorder="1"/>
    <xf numFmtId="0" fontId="18" fillId="32" borderId="10" xfId="0" applyFont="1" applyFill="1" applyBorder="1" applyAlignment="1">
      <alignment wrapText="1"/>
    </xf>
    <xf numFmtId="0" fontId="0" fillId="32" borderId="10" xfId="0" applyFill="1" applyBorder="1" applyAlignment="1">
      <alignment wrapText="1"/>
    </xf>
    <xf numFmtId="176" fontId="18" fillId="32" borderId="9" xfId="24" applyNumberFormat="1" applyFont="1" applyFill="1" applyBorder="1"/>
    <xf numFmtId="0" fontId="18" fillId="32" borderId="9" xfId="0" applyFont="1" applyFill="1" applyBorder="1"/>
    <xf numFmtId="170" fontId="18" fillId="32" borderId="9" xfId="0" applyNumberFormat="1" applyFont="1" applyFill="1" applyBorder="1" applyAlignment="1">
      <alignment horizontal="left"/>
    </xf>
    <xf numFmtId="0" fontId="18" fillId="32" borderId="9" xfId="0" applyFont="1" applyFill="1" applyBorder="1" applyAlignment="1">
      <alignment horizontal="left"/>
    </xf>
    <xf numFmtId="0" fontId="0" fillId="32" borderId="9" xfId="0" applyFill="1" applyBorder="1"/>
    <xf numFmtId="170" fontId="19" fillId="32" borderId="9" xfId="0" applyNumberFormat="1" applyFont="1" applyFill="1" applyBorder="1" applyAlignment="1">
      <alignment horizontal="left"/>
    </xf>
    <xf numFmtId="0" fontId="19" fillId="32" borderId="9" xfId="0" applyFont="1" applyFill="1" applyBorder="1"/>
    <xf numFmtId="176" fontId="18" fillId="32" borderId="9" xfId="0" applyNumberFormat="1" applyFont="1" applyFill="1" applyBorder="1"/>
    <xf numFmtId="0" fontId="18" fillId="32" borderId="9" xfId="0" applyFont="1" applyFill="1" applyBorder="1" applyAlignment="1">
      <alignment horizontal="center"/>
    </xf>
    <xf numFmtId="165" fontId="18" fillId="32" borderId="9" xfId="0" applyNumberFormat="1" applyFont="1" applyFill="1" applyBorder="1" applyAlignment="1">
      <alignment horizontal="center" wrapText="1"/>
    </xf>
    <xf numFmtId="182" fontId="18" fillId="32" borderId="9" xfId="0" applyNumberFormat="1" applyFont="1" applyFill="1" applyBorder="1" applyAlignment="1">
      <alignment horizontal="center" wrapText="1"/>
    </xf>
    <xf numFmtId="182" fontId="19" fillId="32" borderId="9" xfId="0" applyNumberFormat="1" applyFont="1" applyFill="1" applyBorder="1"/>
    <xf numFmtId="0" fontId="19" fillId="32" borderId="9" xfId="0" applyFont="1" applyFill="1" applyBorder="1" applyAlignment="1">
      <alignment horizontal="center"/>
    </xf>
    <xf numFmtId="9" fontId="19" fillId="32" borderId="9" xfId="0" applyNumberFormat="1" applyFont="1" applyFill="1" applyBorder="1"/>
    <xf numFmtId="0" fontId="19" fillId="32" borderId="9" xfId="0" applyFont="1" applyFill="1" applyBorder="1" applyAlignment="1">
      <alignment horizontal="left"/>
    </xf>
    <xf numFmtId="0" fontId="0" fillId="32" borderId="9" xfId="0" applyFill="1" applyBorder="1" applyAlignment="1">
      <alignment wrapText="1"/>
    </xf>
    <xf numFmtId="169" fontId="19" fillId="0" borderId="9" xfId="23" applyNumberFormat="1" applyFill="1" applyBorder="1" applyAlignment="1" applyProtection="1">
      <alignment horizontal="left" wrapText="1"/>
    </xf>
    <xf numFmtId="170" fontId="18" fillId="0" borderId="9" xfId="24" applyNumberFormat="1" applyFont="1" applyFill="1" applyBorder="1" applyAlignment="1">
      <alignment horizontal="left" wrapText="1"/>
    </xf>
    <xf numFmtId="182" fontId="30" fillId="0" borderId="9" xfId="0" applyNumberFormat="1" applyFont="1" applyBorder="1" applyAlignment="1">
      <alignment wrapText="1"/>
    </xf>
    <xf numFmtId="182" fontId="30" fillId="0" borderId="9" xfId="0" applyNumberFormat="1" applyFont="1" applyBorder="1"/>
    <xf numFmtId="165" fontId="0" fillId="32" borderId="9" xfId="0" applyNumberFormat="1" applyFill="1" applyBorder="1" applyAlignment="1">
      <alignment wrapText="1"/>
    </xf>
    <xf numFmtId="170" fontId="0" fillId="32" borderId="9" xfId="0" applyNumberFormat="1" applyFill="1" applyBorder="1"/>
    <xf numFmtId="170" fontId="18" fillId="32" borderId="9" xfId="24" applyNumberFormat="1" applyFont="1" applyFill="1" applyBorder="1" applyAlignment="1">
      <alignment wrapText="1"/>
    </xf>
    <xf numFmtId="1" fontId="39" fillId="32" borderId="9" xfId="0" applyNumberFormat="1" applyFont="1" applyFill="1" applyBorder="1"/>
    <xf numFmtId="173" fontId="39" fillId="32" borderId="9" xfId="24" applyNumberFormat="1" applyFont="1" applyFill="1" applyBorder="1"/>
    <xf numFmtId="170" fontId="18" fillId="32" borderId="9" xfId="0" applyNumberFormat="1" applyFont="1" applyFill="1" applyBorder="1" applyAlignment="1">
      <alignment horizontal="center"/>
    </xf>
    <xf numFmtId="175" fontId="31" fillId="0" borderId="9" xfId="24" applyNumberFormat="1" applyFont="1" applyFill="1" applyBorder="1"/>
    <xf numFmtId="1" fontId="0" fillId="0" borderId="0" xfId="0" applyNumberFormat="1"/>
    <xf numFmtId="0" fontId="19" fillId="0" borderId="9" xfId="25" applyNumberFormat="1" applyFill="1" applyBorder="1" applyAlignment="1">
      <alignment horizontal="right"/>
    </xf>
    <xf numFmtId="0" fontId="31" fillId="0" borderId="9" xfId="24" applyNumberFormat="1" applyFont="1" applyBorder="1"/>
    <xf numFmtId="0" fontId="19" fillId="32" borderId="9" xfId="25" applyNumberFormat="1" applyFill="1" applyBorder="1" applyAlignment="1"/>
    <xf numFmtId="0" fontId="34" fillId="0" borderId="9" xfId="24" applyNumberFormat="1" applyFont="1" applyBorder="1"/>
    <xf numFmtId="0" fontId="19" fillId="32" borderId="9" xfId="25" applyNumberFormat="1" applyFill="1" applyBorder="1" applyAlignment="1">
      <alignment horizontal="right"/>
    </xf>
    <xf numFmtId="0" fontId="33" fillId="0" borderId="9" xfId="24" applyNumberFormat="1" applyFont="1" applyBorder="1"/>
    <xf numFmtId="181" fontId="18" fillId="32" borderId="9" xfId="0" applyNumberFormat="1" applyFont="1" applyFill="1" applyBorder="1"/>
    <xf numFmtId="181" fontId="0" fillId="32" borderId="9" xfId="0" applyNumberFormat="1" applyFill="1" applyBorder="1" applyAlignment="1">
      <alignment horizontal="left"/>
    </xf>
    <xf numFmtId="181" fontId="36" fillId="0" borderId="9" xfId="24" applyNumberFormat="1" applyFont="1" applyBorder="1"/>
    <xf numFmtId="181" fontId="31" fillId="0" borderId="9" xfId="0" applyNumberFormat="1" applyFont="1" applyBorder="1"/>
    <xf numFmtId="181" fontId="19" fillId="0" borderId="9" xfId="0" applyNumberFormat="1" applyFont="1" applyBorder="1"/>
    <xf numFmtId="181" fontId="0" fillId="0" borderId="9" xfId="0" applyNumberFormat="1" applyBorder="1"/>
    <xf numFmtId="181" fontId="31" fillId="0" borderId="9" xfId="0" applyNumberFormat="1" applyFont="1" applyBorder="1" applyAlignment="1">
      <alignment horizontal="center" vertical="center"/>
    </xf>
    <xf numFmtId="0" fontId="21" fillId="32" borderId="10" xfId="0" applyFont="1" applyFill="1" applyBorder="1" applyAlignment="1">
      <alignment horizontal="center" wrapText="1"/>
    </xf>
    <xf numFmtId="170" fontId="19" fillId="32" borderId="9" xfId="24" applyNumberFormat="1" applyFont="1" applyFill="1" applyBorder="1" applyAlignment="1">
      <alignment horizontal="center" wrapText="1"/>
    </xf>
    <xf numFmtId="0" fontId="18" fillId="0" borderId="0" xfId="35" applyFont="1" applyAlignment="1">
      <alignment horizontal="left"/>
    </xf>
    <xf numFmtId="9" fontId="18" fillId="0" borderId="0" xfId="35" applyNumberFormat="1" applyFont="1" applyAlignment="1">
      <alignment horizontal="left"/>
    </xf>
    <xf numFmtId="0" fontId="38" fillId="32" borderId="9" xfId="0" applyFont="1" applyFill="1" applyBorder="1" applyAlignment="1">
      <alignment wrapText="1"/>
    </xf>
    <xf numFmtId="0" fontId="18" fillId="32" borderId="9" xfId="0" applyFont="1" applyFill="1" applyBorder="1" applyAlignment="1">
      <alignment horizontal="center" vertical="center" wrapText="1"/>
    </xf>
    <xf numFmtId="0" fontId="18" fillId="34" borderId="9" xfId="0" applyFont="1" applyFill="1" applyBorder="1" applyAlignment="1">
      <alignment horizontal="center" vertical="center" wrapText="1"/>
    </xf>
    <xf numFmtId="0" fontId="18" fillId="0" borderId="9" xfId="0" applyFont="1" applyBorder="1" applyAlignment="1">
      <alignment horizontal="left" wrapText="1"/>
    </xf>
    <xf numFmtId="0" fontId="18" fillId="27" borderId="9" xfId="0" applyFont="1" applyFill="1" applyBorder="1"/>
    <xf numFmtId="181" fontId="19" fillId="37" borderId="9" xfId="0" applyNumberFormat="1" applyFont="1" applyFill="1" applyBorder="1" applyAlignment="1">
      <alignment horizontal="left"/>
    </xf>
    <xf numFmtId="181" fontId="0" fillId="24" borderId="9" xfId="0" applyNumberFormat="1" applyFill="1" applyBorder="1" applyAlignment="1">
      <alignment horizontal="left"/>
    </xf>
    <xf numFmtId="176" fontId="19" fillId="24" borderId="9" xfId="0" applyNumberFormat="1" applyFont="1" applyFill="1" applyBorder="1"/>
    <xf numFmtId="181" fontId="1" fillId="24" borderId="9" xfId="24" applyNumberFormat="1" applyFill="1" applyBorder="1"/>
    <xf numFmtId="181" fontId="0" fillId="24" borderId="9" xfId="0" applyNumberFormat="1" applyFill="1" applyBorder="1" applyAlignment="1">
      <alignment wrapText="1"/>
    </xf>
    <xf numFmtId="0" fontId="19" fillId="29" borderId="9" xfId="0" applyFont="1" applyFill="1" applyBorder="1"/>
    <xf numFmtId="166" fontId="18" fillId="32" borderId="9" xfId="0" applyNumberFormat="1" applyFont="1" applyFill="1" applyBorder="1" applyAlignment="1">
      <alignment horizontal="center" wrapText="1"/>
    </xf>
    <xf numFmtId="178" fontId="18" fillId="32" borderId="9" xfId="0" applyNumberFormat="1" applyFont="1" applyFill="1" applyBorder="1"/>
    <xf numFmtId="178" fontId="19" fillId="32" borderId="9" xfId="0" applyNumberFormat="1" applyFont="1" applyFill="1" applyBorder="1"/>
    <xf numFmtId="178" fontId="19" fillId="32" borderId="10" xfId="0" applyNumberFormat="1" applyFont="1" applyFill="1" applyBorder="1" applyAlignment="1">
      <alignment horizontal="right"/>
    </xf>
    <xf numFmtId="181" fontId="19" fillId="24" borderId="9" xfId="24" applyNumberFormat="1" applyFont="1" applyFill="1" applyBorder="1"/>
    <xf numFmtId="179" fontId="19" fillId="32" borderId="9" xfId="24" applyNumberFormat="1" applyFont="1" applyFill="1" applyBorder="1"/>
    <xf numFmtId="179" fontId="0" fillId="32" borderId="9" xfId="0" applyNumberFormat="1" applyFill="1" applyBorder="1"/>
    <xf numFmtId="179" fontId="18" fillId="32" borderId="9" xfId="0" applyNumberFormat="1" applyFont="1" applyFill="1" applyBorder="1"/>
    <xf numFmtId="179" fontId="1" fillId="32" borderId="9" xfId="24" applyNumberFormat="1" applyFill="1" applyBorder="1" applyAlignment="1">
      <alignment horizontal="left"/>
    </xf>
    <xf numFmtId="179" fontId="18" fillId="32" borderId="9" xfId="24" applyNumberFormat="1" applyFont="1" applyFill="1" applyBorder="1" applyAlignment="1">
      <alignment horizontal="left"/>
    </xf>
    <xf numFmtId="179" fontId="1" fillId="24" borderId="9" xfId="24" applyNumberFormat="1" applyFill="1" applyBorder="1" applyAlignment="1">
      <alignment horizontal="left" wrapText="1"/>
    </xf>
    <xf numFmtId="179" fontId="1" fillId="24" borderId="9" xfId="24" applyNumberFormat="1" applyFill="1" applyBorder="1" applyAlignment="1">
      <alignment horizontal="left"/>
    </xf>
    <xf numFmtId="181" fontId="18" fillId="32" borderId="9" xfId="25" applyNumberFormat="1" applyFont="1" applyFill="1" applyBorder="1" applyAlignment="1">
      <alignment horizontal="right" vertical="center"/>
    </xf>
    <xf numFmtId="177" fontId="38" fillId="32" borderId="9" xfId="24" applyNumberFormat="1" applyFont="1" applyFill="1" applyBorder="1"/>
    <xf numFmtId="181" fontId="1" fillId="24" borderId="9" xfId="24" applyNumberFormat="1" applyFill="1" applyBorder="1" applyAlignment="1">
      <alignment wrapText="1"/>
    </xf>
    <xf numFmtId="181" fontId="1" fillId="24" borderId="9" xfId="24" applyNumberFormat="1" applyFill="1" applyBorder="1" applyAlignment="1">
      <alignment horizontal="right"/>
    </xf>
    <xf numFmtId="179" fontId="19" fillId="24" borderId="9" xfId="24" applyNumberFormat="1" applyFont="1" applyFill="1" applyBorder="1"/>
    <xf numFmtId="177" fontId="18" fillId="31" borderId="9" xfId="24" applyNumberFormat="1" applyFont="1" applyFill="1" applyBorder="1"/>
    <xf numFmtId="0" fontId="0" fillId="32" borderId="11" xfId="0" applyFill="1" applyBorder="1" applyAlignment="1">
      <alignment wrapText="1"/>
    </xf>
    <xf numFmtId="0" fontId="0" fillId="38" borderId="9" xfId="0" applyFill="1" applyBorder="1" applyAlignment="1">
      <alignment wrapText="1"/>
    </xf>
    <xf numFmtId="181" fontId="0" fillId="32" borderId="9" xfId="0" applyNumberFormat="1" applyFill="1" applyBorder="1" applyAlignment="1">
      <alignment wrapText="1"/>
    </xf>
    <xf numFmtId="169" fontId="0" fillId="32" borderId="9" xfId="23" applyNumberFormat="1" applyFont="1" applyFill="1" applyBorder="1" applyAlignment="1" applyProtection="1">
      <alignment horizontal="left" wrapText="1"/>
    </xf>
    <xf numFmtId="182" fontId="30" fillId="32" borderId="9" xfId="0" applyNumberFormat="1" applyFont="1" applyFill="1" applyBorder="1" applyAlignment="1">
      <alignment wrapText="1"/>
    </xf>
    <xf numFmtId="165" fontId="19" fillId="32" borderId="9" xfId="0" applyNumberFormat="1" applyFont="1" applyFill="1" applyBorder="1" applyAlignment="1">
      <alignment horizontal="left" wrapText="1"/>
    </xf>
    <xf numFmtId="0" fontId="19" fillId="29" borderId="9" xfId="23" applyNumberFormat="1" applyFill="1" applyBorder="1" applyAlignment="1" applyProtection="1">
      <alignment wrapText="1"/>
    </xf>
    <xf numFmtId="0" fontId="0" fillId="32" borderId="9" xfId="23" applyNumberFormat="1" applyFont="1" applyFill="1" applyBorder="1" applyAlignment="1" applyProtection="1">
      <alignment wrapText="1"/>
    </xf>
    <xf numFmtId="0" fontId="19" fillId="32" borderId="9" xfId="0" applyFont="1" applyFill="1" applyBorder="1" applyAlignment="1">
      <alignment wrapText="1"/>
    </xf>
    <xf numFmtId="0" fontId="0" fillId="29" borderId="9" xfId="0" applyFill="1" applyBorder="1" applyAlignment="1">
      <alignment wrapText="1"/>
    </xf>
    <xf numFmtId="0" fontId="19" fillId="0" borderId="9" xfId="23" applyNumberFormat="1" applyFill="1" applyBorder="1" applyAlignment="1" applyProtection="1">
      <alignment wrapText="1"/>
    </xf>
    <xf numFmtId="0" fontId="18" fillId="0" borderId="9" xfId="24" applyNumberFormat="1" applyFont="1" applyFill="1" applyBorder="1" applyAlignment="1">
      <alignment wrapText="1"/>
    </xf>
    <xf numFmtId="0" fontId="1" fillId="29" borderId="9" xfId="24" applyNumberFormat="1" applyFill="1" applyBorder="1" applyAlignment="1">
      <alignment wrapText="1"/>
    </xf>
    <xf numFmtId="181" fontId="19" fillId="29" borderId="9" xfId="0" applyNumberFormat="1" applyFont="1" applyFill="1" applyBorder="1"/>
    <xf numFmtId="181" fontId="19" fillId="32" borderId="9" xfId="0" applyNumberFormat="1" applyFont="1" applyFill="1" applyBorder="1"/>
    <xf numFmtId="181" fontId="19" fillId="32" borderId="10" xfId="0" applyNumberFormat="1" applyFont="1" applyFill="1" applyBorder="1" applyAlignment="1">
      <alignment horizontal="right"/>
    </xf>
    <xf numFmtId="181" fontId="19" fillId="31" borderId="9" xfId="0" applyNumberFormat="1" applyFont="1" applyFill="1" applyBorder="1"/>
    <xf numFmtId="181" fontId="19" fillId="31" borderId="10" xfId="0" applyNumberFormat="1" applyFont="1" applyFill="1" applyBorder="1"/>
    <xf numFmtId="181" fontId="19" fillId="32" borderId="0" xfId="0" applyNumberFormat="1" applyFont="1" applyFill="1"/>
    <xf numFmtId="181" fontId="19" fillId="32" borderId="10" xfId="0" applyNumberFormat="1" applyFont="1" applyFill="1" applyBorder="1"/>
    <xf numFmtId="0" fontId="18" fillId="31" borderId="9" xfId="0" applyFont="1" applyFill="1" applyBorder="1" applyAlignment="1">
      <alignment wrapText="1"/>
    </xf>
    <xf numFmtId="0" fontId="19" fillId="31" borderId="9" xfId="23" applyNumberFormat="1" applyFill="1" applyBorder="1" applyAlignment="1" applyProtection="1">
      <alignment wrapText="1"/>
    </xf>
    <xf numFmtId="0" fontId="18" fillId="31" borderId="9" xfId="24" applyNumberFormat="1" applyFont="1" applyFill="1" applyBorder="1" applyAlignment="1">
      <alignment wrapText="1"/>
    </xf>
    <xf numFmtId="0" fontId="19" fillId="31" borderId="9" xfId="0" applyFont="1" applyFill="1" applyBorder="1"/>
    <xf numFmtId="176" fontId="0" fillId="31" borderId="9" xfId="24" quotePrefix="1" applyNumberFormat="1" applyFont="1" applyFill="1" applyBorder="1"/>
    <xf numFmtId="176" fontId="19" fillId="30" borderId="9" xfId="24" applyNumberFormat="1" applyFont="1" applyFill="1" applyBorder="1"/>
    <xf numFmtId="178" fontId="18" fillId="32" borderId="10" xfId="0" applyNumberFormat="1" applyFont="1" applyFill="1" applyBorder="1"/>
    <xf numFmtId="0" fontId="22" fillId="32" borderId="0" xfId="0" applyFont="1" applyFill="1" applyAlignment="1">
      <alignment horizontal="center" wrapText="1"/>
    </xf>
    <xf numFmtId="0" fontId="18" fillId="0" borderId="0" xfId="0" applyFont="1" applyAlignment="1">
      <alignment horizontal="left" vertical="top" wrapText="1"/>
    </xf>
    <xf numFmtId="0" fontId="18" fillId="0" borderId="0" xfId="35" applyFont="1" applyAlignment="1">
      <alignment horizontal="center" vertical="center" wrapText="1"/>
    </xf>
    <xf numFmtId="9" fontId="18" fillId="0" borderId="0" xfId="35" applyNumberFormat="1" applyFont="1" applyAlignment="1">
      <alignment horizontal="center" vertical="center" wrapText="1"/>
    </xf>
    <xf numFmtId="0" fontId="40" fillId="36" borderId="0" xfId="0" applyFont="1" applyFill="1" applyAlignment="1">
      <alignment horizontal="left" wrapText="1"/>
    </xf>
    <xf numFmtId="0" fontId="35" fillId="0" borderId="0" xfId="0" applyFont="1" applyAlignment="1">
      <alignment horizontal="left" wrapText="1"/>
    </xf>
    <xf numFmtId="0" fontId="41" fillId="0" borderId="0" xfId="0" applyFont="1" applyAlignment="1">
      <alignment horizontal="left" vertical="top" wrapText="1"/>
    </xf>
    <xf numFmtId="0" fontId="0" fillId="0" borderId="0" xfId="0" applyAlignment="1">
      <alignment horizontal="left" vertical="top" wrapText="1"/>
    </xf>
    <xf numFmtId="0" fontId="19" fillId="32" borderId="9" xfId="35" applyFill="1" applyBorder="1" applyAlignment="1">
      <alignment horizontal="center" wrapText="1"/>
    </xf>
    <xf numFmtId="0" fontId="18" fillId="32" borderId="9" xfId="35" applyFont="1" applyFill="1" applyBorder="1" applyAlignment="1">
      <alignment horizontal="center" vertical="center" wrapText="1"/>
    </xf>
    <xf numFmtId="0" fontId="0" fillId="0" borderId="0" xfId="35" applyFont="1" applyAlignment="1">
      <alignment horizontal="center" wrapText="1"/>
    </xf>
    <xf numFmtId="9" fontId="18" fillId="32" borderId="10" xfId="35" applyNumberFormat="1" applyFont="1" applyFill="1" applyBorder="1" applyAlignment="1">
      <alignment horizontal="center" vertical="center" wrapText="1"/>
    </xf>
    <xf numFmtId="9" fontId="18" fillId="32" borderId="12" xfId="35" applyNumberFormat="1" applyFont="1" applyFill="1" applyBorder="1" applyAlignment="1">
      <alignment horizontal="center" vertical="center" wrapText="1"/>
    </xf>
    <xf numFmtId="9" fontId="18" fillId="32" borderId="13" xfId="35" applyNumberFormat="1" applyFont="1" applyFill="1" applyBorder="1" applyAlignment="1">
      <alignment horizontal="center" vertical="center" wrapText="1"/>
    </xf>
    <xf numFmtId="0" fontId="0" fillId="0" borderId="0" xfId="0" applyAlignment="1">
      <alignment horizontal="center" vertical="top" wrapText="1"/>
    </xf>
    <xf numFmtId="0" fontId="26" fillId="0" borderId="0" xfId="0" applyFont="1" applyAlignment="1">
      <alignment horizontal="center" vertical="top" wrapText="1"/>
    </xf>
  </cellXfs>
  <cellStyles count="46">
    <cellStyle name="20% - Ênfase1" xfId="1" xr:uid="{3F47064B-8009-43C8-8ED4-B828E1DE9962}"/>
    <cellStyle name="20% - Ênfase2" xfId="2" xr:uid="{0FCF1340-57A9-472D-BF1B-D6AB80341C7F}"/>
    <cellStyle name="20% - Ênfase3" xfId="3" xr:uid="{5568F22D-5B78-49BC-B1FD-F950E0E4DF0B}"/>
    <cellStyle name="20% - Ênfase4" xfId="4" xr:uid="{B070F680-AAD9-46E8-A251-872CCD6B26AB}"/>
    <cellStyle name="20% - Ênfase5" xfId="5" xr:uid="{981BB087-1DB9-4154-8B48-9185F9D41324}"/>
    <cellStyle name="20% - Ênfase6" xfId="6" xr:uid="{41DC8A42-9D3F-430B-A7C3-1DB704247598}"/>
    <cellStyle name="40% - Ênfase1" xfId="7" xr:uid="{8532BF9C-5703-457A-9363-13FBB9607855}"/>
    <cellStyle name="40% - Ênfase2" xfId="8" xr:uid="{AB4DD76C-3C66-49AB-9C81-020C462F2035}"/>
    <cellStyle name="40% - Ênfase3" xfId="9" xr:uid="{85C2CD9A-E712-42B2-AB9A-0C96BFF0B9A1}"/>
    <cellStyle name="40% - Ênfase4" xfId="10" xr:uid="{06DA2BF3-0494-4D19-A914-DF5F59A829C0}"/>
    <cellStyle name="40% - Ênfase5" xfId="11" xr:uid="{DAF3844F-6F67-4A60-92F1-FC2FE666C4F8}"/>
    <cellStyle name="40% - Ênfase6" xfId="12" xr:uid="{1F01B291-7B8A-4B84-AD11-36FC79CE003F}"/>
    <cellStyle name="60% - Ênfase1" xfId="13" xr:uid="{8080FBD0-931F-4230-A715-54F8ADC3F1F7}"/>
    <cellStyle name="60% - Ênfase2" xfId="14" xr:uid="{2822253C-86AA-4C47-AC2F-AC4995F14078}"/>
    <cellStyle name="60% - Ênfase3" xfId="15" xr:uid="{55A8707A-09F7-4922-8C01-1057C046E5CE}"/>
    <cellStyle name="60% - Ênfase4" xfId="16" xr:uid="{67E997AC-2817-4FEE-902F-9BCAEED74959}"/>
    <cellStyle name="60% - Ênfase5" xfId="17" xr:uid="{4901940F-B1D3-41C1-B816-031D20644A69}"/>
    <cellStyle name="60% - Ênfase6" xfId="18" xr:uid="{669A964D-EFF9-43C8-81F7-80F3DCA4426B}"/>
    <cellStyle name="Bom" xfId="19" xr:uid="{B4D192A5-1E00-45F5-A467-54B2C21AA08D}"/>
    <cellStyle name="Cálculo" xfId="20" xr:uid="{FDFB3155-ACB6-44AE-99C5-2F351239E7F2}"/>
    <cellStyle name="Célula de Verificação" xfId="21" xr:uid="{5ECEA58A-F5ED-4ADB-9749-4F3039DB34AD}"/>
    <cellStyle name="Célula Vinculada" xfId="22" xr:uid="{333DCC6A-CD56-4FC0-9B37-A59CE50079D0}"/>
    <cellStyle name="Comma" xfId="23" builtinId="3"/>
    <cellStyle name="Currency" xfId="24" builtinId="4"/>
    <cellStyle name="Currency 2" xfId="25" xr:uid="{9D3B598E-A340-4B18-BD09-10DA570ABA2B}"/>
    <cellStyle name="Ênfase1" xfId="26" xr:uid="{8581AE34-C9D9-4395-AFD9-2BE79CD35006}"/>
    <cellStyle name="Ênfase2" xfId="27" xr:uid="{DB8938FA-C0B9-4500-8C15-7272F7C3B4E5}"/>
    <cellStyle name="Ênfase3" xfId="28" xr:uid="{46BF54B7-F491-400E-A139-7149F309DE96}"/>
    <cellStyle name="Ênfase4" xfId="29" xr:uid="{035484A4-D9B5-40ED-A3D2-8FFDB74457B9}"/>
    <cellStyle name="Ênfase5" xfId="30" xr:uid="{F33DA6EA-F848-4247-9BF4-B08C4292BD18}"/>
    <cellStyle name="Ênfase6" xfId="31" xr:uid="{209150CD-2561-4E56-A30E-957EBDDB219B}"/>
    <cellStyle name="Entrada" xfId="32" xr:uid="{D4BD3F2F-F008-426A-B6B4-00E852D42766}"/>
    <cellStyle name="Incorreto" xfId="33" xr:uid="{0A58DDEF-60D7-4A7A-B4EC-5B5E8DDCF689}"/>
    <cellStyle name="Neutra" xfId="34" xr:uid="{06C0C488-DC17-42F7-BCA0-8D83520FD71A}"/>
    <cellStyle name="Normal" xfId="0" builtinId="0"/>
    <cellStyle name="Normal 2" xfId="35" xr:uid="{C26A2FC9-2854-4FB0-9F28-BF2032A5C5AD}"/>
    <cellStyle name="Nota" xfId="36" xr:uid="{599B8218-7699-4C26-B286-DD080021DA9C}"/>
    <cellStyle name="Saída" xfId="37" xr:uid="{DE258E71-6006-463B-8BF1-97E72B4A7710}"/>
    <cellStyle name="Texto de Aviso" xfId="38" xr:uid="{B5BF3E8D-CB45-4705-AE04-FD9FF62E8DF6}"/>
    <cellStyle name="Texto Explicativo" xfId="39" xr:uid="{0DD11231-F7E2-44D2-916D-FCA544DBEC28}"/>
    <cellStyle name="Título 1" xfId="40" xr:uid="{49AC01C8-CB49-4EB6-B8D9-D0746DAF8D8F}"/>
    <cellStyle name="Título 1 1" xfId="41" xr:uid="{4E26BFE3-53DF-4359-941A-B5D31931EC9E}"/>
    <cellStyle name="Título 1 1 1" xfId="42" xr:uid="{1A446E41-6B86-4A12-AD8E-D010FB49140C}"/>
    <cellStyle name="Título 2" xfId="43" xr:uid="{AE1C1321-49DC-409C-A891-B86C0A7886C8}"/>
    <cellStyle name="Título 3" xfId="44" xr:uid="{C0A3896B-E5E0-4EED-BEDE-19ABFE4D5C97}"/>
    <cellStyle name="Título 4" xfId="45" xr:uid="{DC413988-F78C-444E-A76C-77C71AD7D07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8009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235D-3A85-4039-8362-158D524E8264}">
  <sheetPr>
    <pageSetUpPr fitToPage="1"/>
  </sheetPr>
  <dimension ref="A1:N35"/>
  <sheetViews>
    <sheetView topLeftCell="A2" zoomScaleNormal="100" workbookViewId="0">
      <selection activeCell="C30" sqref="C30"/>
    </sheetView>
  </sheetViews>
  <sheetFormatPr defaultColWidth="19.33203125" defaultRowHeight="13.2"/>
  <cols>
    <col min="1" max="1" width="33.44140625" style="1" customWidth="1"/>
    <col min="2" max="2" width="19.77734375" style="3" customWidth="1"/>
    <col min="3" max="3" width="23.6640625" style="3" customWidth="1"/>
    <col min="4" max="4" width="21.21875" style="2" customWidth="1"/>
    <col min="5" max="5" width="26.44140625" style="2" customWidth="1"/>
    <col min="6" max="6" width="25.6640625" style="2" customWidth="1"/>
    <col min="7" max="16384" width="19.33203125" style="2"/>
  </cols>
  <sheetData>
    <row r="1" spans="1:14" ht="37.200000000000003" customHeight="1">
      <c r="A1" s="265" t="s">
        <v>154</v>
      </c>
      <c r="B1" s="265"/>
      <c r="C1" s="265"/>
      <c r="D1" s="265"/>
    </row>
    <row r="2" spans="1:14">
      <c r="A2" s="1" t="s">
        <v>93</v>
      </c>
    </row>
    <row r="4" spans="1:14" ht="57.6" customHeight="1">
      <c r="A4" s="211" t="s">
        <v>4</v>
      </c>
      <c r="B4" s="210" t="s">
        <v>131</v>
      </c>
      <c r="C4" s="210" t="s">
        <v>132</v>
      </c>
      <c r="D4" s="124" t="s">
        <v>23</v>
      </c>
    </row>
    <row r="5" spans="1:14">
      <c r="A5" s="22" t="s">
        <v>106</v>
      </c>
      <c r="B5" s="82">
        <f>'Registration Revenue &amp; Costs'!D27</f>
        <v>0</v>
      </c>
      <c r="C5" s="128">
        <f>'Registration Revenue &amp; Costs'!I27</f>
        <v>0</v>
      </c>
      <c r="D5" s="58"/>
      <c r="E5" s="51"/>
      <c r="F5"/>
    </row>
    <row r="6" spans="1:14">
      <c r="A6" s="24" t="s">
        <v>100</v>
      </c>
      <c r="B6" s="83">
        <f>'Revenue-Other'!B7</f>
        <v>0</v>
      </c>
      <c r="C6" s="262">
        <f>'Revenue-Other'!B7</f>
        <v>0</v>
      </c>
      <c r="D6" s="57"/>
      <c r="E6" s="51"/>
      <c r="F6"/>
    </row>
    <row r="7" spans="1:14">
      <c r="A7" s="24" t="s">
        <v>101</v>
      </c>
      <c r="B7" s="83">
        <f>SUM(B5:B6)</f>
        <v>0</v>
      </c>
      <c r="C7" s="128">
        <f>SUM(C5:C6)</f>
        <v>0</v>
      </c>
      <c r="D7" s="57"/>
      <c r="E7" s="51"/>
      <c r="F7"/>
    </row>
    <row r="8" spans="1:14">
      <c r="A8" s="212"/>
      <c r="B8" s="84"/>
      <c r="C8" s="130"/>
      <c r="D8" s="57"/>
      <c r="E8" s="51"/>
      <c r="F8"/>
    </row>
    <row r="9" spans="1:14">
      <c r="A9" s="126" t="s">
        <v>42</v>
      </c>
      <c r="B9" s="127"/>
      <c r="C9" s="127"/>
      <c r="D9" s="57"/>
      <c r="E9" s="80"/>
      <c r="F9"/>
    </row>
    <row r="10" spans="1:14">
      <c r="A10" s="55" t="s">
        <v>157</v>
      </c>
      <c r="B10" s="82">
        <f>'AV-Convention Centre '!D9</f>
        <v>0</v>
      </c>
      <c r="C10" s="128">
        <f>'AV-Convention Centre '!D9</f>
        <v>0</v>
      </c>
      <c r="D10" s="58"/>
      <c r="E10"/>
      <c r="F10"/>
    </row>
    <row r="11" spans="1:14">
      <c r="A11" s="213" t="s">
        <v>158</v>
      </c>
      <c r="B11" s="83">
        <f>'AV-Convention Centre '!B19</f>
        <v>0</v>
      </c>
      <c r="C11" s="263">
        <f>'AV-Convention Centre '!B19</f>
        <v>0</v>
      </c>
      <c r="D11" s="58"/>
    </row>
    <row r="12" spans="1:14">
      <c r="A12" s="23"/>
      <c r="B12" s="84"/>
      <c r="C12" s="130"/>
      <c r="D12" s="7"/>
    </row>
    <row r="13" spans="1:14">
      <c r="A13" s="22" t="s">
        <v>51</v>
      </c>
      <c r="B13" s="82">
        <f>SUM(Catering!H14)</f>
        <v>0</v>
      </c>
      <c r="C13" s="128">
        <f>SUM(Catering!I14)</f>
        <v>0</v>
      </c>
      <c r="D13" s="7"/>
      <c r="E13"/>
      <c r="F13"/>
      <c r="G13" s="267"/>
      <c r="H13" s="267"/>
      <c r="I13" s="267"/>
      <c r="J13" s="207"/>
      <c r="K13" s="208"/>
      <c r="L13" s="268"/>
      <c r="M13" s="268"/>
      <c r="N13" s="268"/>
    </row>
    <row r="14" spans="1:14">
      <c r="A14" s="22"/>
      <c r="B14" s="84"/>
      <c r="C14" s="130"/>
      <c r="D14" s="7"/>
    </row>
    <row r="15" spans="1:14">
      <c r="A15" s="22" t="s">
        <v>69</v>
      </c>
      <c r="B15" s="83">
        <f>SUM('Committee and Speakers'!D7)</f>
        <v>0</v>
      </c>
      <c r="C15" s="128">
        <f>SUM('Committee and Speakers'!D7)</f>
        <v>0</v>
      </c>
      <c r="D15" s="7"/>
    </row>
    <row r="16" spans="1:14">
      <c r="A16" s="22"/>
      <c r="B16" s="84"/>
      <c r="C16" s="130"/>
      <c r="D16" s="7"/>
    </row>
    <row r="17" spans="1:5">
      <c r="A17" s="24" t="s">
        <v>70</v>
      </c>
      <c r="B17" s="83">
        <f>SUM('Marketing &amp; Promotions'!B10)</f>
        <v>0</v>
      </c>
      <c r="C17" s="128">
        <f>SUM('Marketing &amp; Promotions'!B10)</f>
        <v>0</v>
      </c>
      <c r="D17" s="58"/>
      <c r="E17"/>
    </row>
    <row r="18" spans="1:5">
      <c r="A18" s="24" t="s">
        <v>148</v>
      </c>
      <c r="B18" s="83">
        <f>SUM('Marketing &amp; Promotions'!B17)</f>
        <v>0</v>
      </c>
      <c r="C18" s="128">
        <f>SUM('Marketing &amp; Promotions'!C17)</f>
        <v>0</v>
      </c>
      <c r="D18" s="58"/>
    </row>
    <row r="19" spans="1:5">
      <c r="A19" s="25"/>
      <c r="B19" s="84"/>
      <c r="C19" s="130"/>
      <c r="D19" s="7"/>
    </row>
    <row r="20" spans="1:5">
      <c r="A20" s="22" t="s">
        <v>68</v>
      </c>
      <c r="B20" s="83">
        <f>SUM('Organizational Services'!B11)</f>
        <v>0</v>
      </c>
      <c r="C20" s="128">
        <f>SUM('Organizational Services'!C11)</f>
        <v>0</v>
      </c>
      <c r="D20" s="58"/>
    </row>
    <row r="21" spans="1:5">
      <c r="A21" s="22"/>
      <c r="B21" s="84"/>
      <c r="C21" s="130"/>
      <c r="D21" s="7"/>
    </row>
    <row r="22" spans="1:5">
      <c r="A22" s="22" t="s">
        <v>10</v>
      </c>
      <c r="B22" s="82">
        <f>SUM('Services and Security'!B15)</f>
        <v>0</v>
      </c>
      <c r="C22" s="128">
        <f>SUM('Services and Security'!B15)</f>
        <v>0</v>
      </c>
      <c r="D22" s="58"/>
    </row>
    <row r="23" spans="1:5">
      <c r="A23" s="22"/>
      <c r="B23" s="84"/>
      <c r="C23" s="130"/>
      <c r="D23" s="7"/>
    </row>
    <row r="24" spans="1:5">
      <c r="A24" s="22" t="s">
        <v>56</v>
      </c>
      <c r="B24" s="83">
        <f>'Support Services'!B6</f>
        <v>0</v>
      </c>
      <c r="C24" s="128">
        <f>'Support Services'!C6</f>
        <v>0</v>
      </c>
      <c r="D24" s="7"/>
    </row>
    <row r="25" spans="1:5">
      <c r="A25" s="22"/>
      <c r="B25" s="84"/>
      <c r="C25" s="130"/>
      <c r="D25" s="7"/>
    </row>
    <row r="26" spans="1:5">
      <c r="A26" s="22" t="s">
        <v>156</v>
      </c>
      <c r="B26" s="83">
        <f>B5*9%</f>
        <v>0</v>
      </c>
      <c r="C26" s="128">
        <f>C5*0.09</f>
        <v>0</v>
      </c>
      <c r="D26" s="7"/>
    </row>
    <row r="27" spans="1:5">
      <c r="A27" s="22"/>
      <c r="B27" s="84"/>
      <c r="C27" s="130"/>
      <c r="D27" s="7"/>
    </row>
    <row r="28" spans="1:5">
      <c r="A28" s="126" t="s">
        <v>155</v>
      </c>
      <c r="B28" s="129">
        <f>SUM(B10:B26)</f>
        <v>0</v>
      </c>
      <c r="C28" s="237">
        <f>SUM(C10:C26)</f>
        <v>0</v>
      </c>
      <c r="D28" s="7"/>
    </row>
    <row r="29" spans="1:5">
      <c r="A29" s="34"/>
      <c r="B29" s="84"/>
      <c r="C29" s="81"/>
      <c r="D29" s="7"/>
    </row>
    <row r="30" spans="1:5">
      <c r="A30" s="126" t="s">
        <v>24</v>
      </c>
      <c r="B30" s="129">
        <f>B7-B28</f>
        <v>0</v>
      </c>
      <c r="C30" s="237">
        <f>C7-C28</f>
        <v>0</v>
      </c>
      <c r="D30" s="12"/>
    </row>
    <row r="33" spans="1:4">
      <c r="A33" s="1" t="s">
        <v>53</v>
      </c>
    </row>
    <row r="34" spans="1:4" ht="76.8" customHeight="1">
      <c r="A34" s="266" t="s">
        <v>92</v>
      </c>
      <c r="B34" s="266"/>
      <c r="C34" s="266"/>
      <c r="D34" s="266"/>
    </row>
    <row r="35" spans="1:4" ht="26.4">
      <c r="A35" s="1" t="s">
        <v>121</v>
      </c>
    </row>
  </sheetData>
  <mergeCells count="4">
    <mergeCell ref="A1:D1"/>
    <mergeCell ref="A34:D34"/>
    <mergeCell ref="G13:I13"/>
    <mergeCell ref="L13:N13"/>
  </mergeCells>
  <phoneticPr fontId="20" type="noConversion"/>
  <printOptions horizontalCentered="1"/>
  <pageMargins left="0.70866141732283472" right="0.11811023622047245" top="0.74803149606299213" bottom="0.74803149606299213" header="0.31496062992125984" footer="0.31496062992125984"/>
  <pageSetup paperSize="9" scale="76" firstPageNumber="0" orientation="landscape"/>
  <headerFooter alignWithMargins="0">
    <oddHeader>&amp;CATTACHMENT 1</oddHeader>
    <oddFooter>&amp;C2016-04-27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25B8B-89C2-4AB4-90DA-0FEF23C6CD08}">
  <dimension ref="A1:C15"/>
  <sheetViews>
    <sheetView zoomScale="120" zoomScaleNormal="120" workbookViewId="0">
      <selection activeCell="J15" sqref="J15"/>
    </sheetView>
  </sheetViews>
  <sheetFormatPr defaultColWidth="9.21875" defaultRowHeight="13.2"/>
  <cols>
    <col min="1" max="1" width="26.77734375" customWidth="1"/>
    <col min="2" max="2" width="22" customWidth="1"/>
    <col min="3" max="3" width="17" customWidth="1"/>
  </cols>
  <sheetData>
    <row r="1" spans="1:3" ht="15.6">
      <c r="A1" s="16" t="s">
        <v>10</v>
      </c>
      <c r="B1" s="18"/>
    </row>
    <row r="2" spans="1:3">
      <c r="A2" s="124" t="s">
        <v>4</v>
      </c>
      <c r="B2" s="125" t="s">
        <v>9</v>
      </c>
      <c r="C2" s="168" t="s">
        <v>23</v>
      </c>
    </row>
    <row r="3" spans="1:3">
      <c r="A3" s="8" t="s">
        <v>151</v>
      </c>
      <c r="B3" s="230">
        <v>0</v>
      </c>
      <c r="C3" s="12"/>
    </row>
    <row r="4" spans="1:3">
      <c r="A4" s="8" t="s">
        <v>152</v>
      </c>
      <c r="B4" s="230">
        <v>0</v>
      </c>
      <c r="C4" s="12"/>
    </row>
    <row r="5" spans="1:3">
      <c r="A5" s="8" t="s">
        <v>96</v>
      </c>
      <c r="B5" s="230">
        <v>0</v>
      </c>
      <c r="C5" s="12"/>
    </row>
    <row r="6" spans="1:3">
      <c r="A6" s="8" t="s">
        <v>11</v>
      </c>
      <c r="B6" s="230">
        <v>0</v>
      </c>
      <c r="C6" s="12"/>
    </row>
    <row r="7" spans="1:3">
      <c r="A7" s="8" t="s">
        <v>1</v>
      </c>
      <c r="B7" s="230">
        <v>0</v>
      </c>
      <c r="C7" s="12"/>
    </row>
    <row r="8" spans="1:3">
      <c r="A8" s="8" t="s">
        <v>150</v>
      </c>
      <c r="B8" s="230">
        <v>0</v>
      </c>
      <c r="C8" s="12"/>
    </row>
    <row r="9" spans="1:3" ht="52.8">
      <c r="A9" s="8" t="s">
        <v>44</v>
      </c>
      <c r="B9" s="230">
        <v>0</v>
      </c>
      <c r="C9" s="12"/>
    </row>
    <row r="10" spans="1:3" ht="26.4">
      <c r="A10" s="8" t="s">
        <v>67</v>
      </c>
      <c r="B10" s="230">
        <v>0</v>
      </c>
      <c r="C10" s="12"/>
    </row>
    <row r="11" spans="1:3">
      <c r="A11" s="8" t="s">
        <v>18</v>
      </c>
      <c r="B11" s="230">
        <v>0</v>
      </c>
      <c r="C11" s="12"/>
    </row>
    <row r="12" spans="1:3">
      <c r="A12" s="8" t="s">
        <v>43</v>
      </c>
      <c r="B12" s="230">
        <v>0</v>
      </c>
      <c r="C12" s="12"/>
    </row>
    <row r="13" spans="1:3">
      <c r="A13" s="165" t="s">
        <v>12</v>
      </c>
      <c r="B13" s="228">
        <f>SUM(B3:B12)</f>
        <v>0</v>
      </c>
      <c r="C13" s="12"/>
    </row>
    <row r="14" spans="1:3">
      <c r="A14" s="19" t="s">
        <v>138</v>
      </c>
      <c r="B14" s="231"/>
      <c r="C14" s="68"/>
    </row>
    <row r="15" spans="1:3">
      <c r="A15" s="124" t="s">
        <v>0</v>
      </c>
      <c r="B15" s="229">
        <f>SUM(B13:B14)</f>
        <v>0</v>
      </c>
      <c r="C15" s="12"/>
    </row>
  </sheetData>
  <phoneticPr fontId="27" type="noConversion"/>
  <pageMargins left="0.9055118110236221" right="0.9055118110236221" top="0.74803149606299213" bottom="0.74803149606299213" header="0.31496062992125984" footer="0.31496062992125984"/>
  <pageSetup paperSize="9" orientation="landscape"/>
  <headerFooter>
    <oddHeader>&amp;CATTACHMENT 1</oddHeader>
    <oddFooter>&amp;C2016-04-27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5225-AD0D-41B0-BC8A-45F8BFD2A104}">
  <dimension ref="A1:D6"/>
  <sheetViews>
    <sheetView zoomScale="120" zoomScaleNormal="120" workbookViewId="0">
      <selection activeCell="C13" sqref="C13"/>
    </sheetView>
  </sheetViews>
  <sheetFormatPr defaultColWidth="9.21875" defaultRowHeight="13.2"/>
  <cols>
    <col min="1" max="1" width="40.33203125" customWidth="1"/>
    <col min="2" max="3" width="20.44140625" customWidth="1"/>
    <col min="4" max="4" width="17.6640625" customWidth="1"/>
  </cols>
  <sheetData>
    <row r="1" spans="1:4" ht="15.6">
      <c r="A1" s="14" t="s">
        <v>56</v>
      </c>
    </row>
    <row r="2" spans="1:4" ht="39.6">
      <c r="A2" s="165" t="s">
        <v>57</v>
      </c>
      <c r="B2" s="151" t="s">
        <v>139</v>
      </c>
      <c r="C2" s="151" t="s">
        <v>140</v>
      </c>
      <c r="D2" s="165" t="s">
        <v>23</v>
      </c>
    </row>
    <row r="3" spans="1:4">
      <c r="A3" s="12" t="s">
        <v>153</v>
      </c>
      <c r="B3" s="122">
        <v>0</v>
      </c>
      <c r="C3" s="123">
        <v>0</v>
      </c>
      <c r="D3" s="12"/>
    </row>
    <row r="4" spans="1:4">
      <c r="A4" s="12" t="s">
        <v>58</v>
      </c>
      <c r="B4" s="122">
        <v>0</v>
      </c>
      <c r="C4" s="123">
        <v>0</v>
      </c>
      <c r="D4" s="12"/>
    </row>
    <row r="5" spans="1:4">
      <c r="A5" s="12" t="s">
        <v>59</v>
      </c>
      <c r="B5" s="122">
        <v>0</v>
      </c>
      <c r="C5" s="123">
        <v>0</v>
      </c>
      <c r="D5" s="12"/>
    </row>
    <row r="6" spans="1:4">
      <c r="A6" s="165" t="s">
        <v>0</v>
      </c>
      <c r="B6" s="226">
        <f>SUM(B3:B5)</f>
        <v>0</v>
      </c>
      <c r="C6" s="226">
        <f>SUM(C3:C5)</f>
        <v>0</v>
      </c>
      <c r="D6" s="12"/>
    </row>
  </sheetData>
  <phoneticPr fontId="27" type="noConversion"/>
  <pageMargins left="0.9055118110236221" right="0.9055118110236221" top="0.74803149606299213" bottom="0.74803149606299213" header="0.31496062992125984" footer="0.31496062992125984"/>
  <pageSetup paperSize="9" orientation="landscape"/>
  <headerFooter>
    <oddHeader>&amp;CATTACHMENT 1</oddHeader>
    <oddFooter>&amp;C2016-04-27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94C9-F4F7-46DA-B088-707E395C4DC3}">
  <dimension ref="A1:H53"/>
  <sheetViews>
    <sheetView topLeftCell="A10" zoomScaleNormal="100" workbookViewId="0">
      <selection activeCell="E7" sqref="E7"/>
    </sheetView>
  </sheetViews>
  <sheetFormatPr defaultColWidth="9.21875" defaultRowHeight="13.2"/>
  <cols>
    <col min="1" max="1" width="7.6640625" customWidth="1"/>
    <col min="2" max="2" width="10.6640625" customWidth="1"/>
    <col min="3" max="3" width="16.44140625" customWidth="1"/>
    <col min="4" max="4" width="14.21875" customWidth="1"/>
    <col min="5" max="5" width="15.77734375" customWidth="1"/>
    <col min="6" max="6" width="10.6640625" customWidth="1"/>
    <col min="7" max="7" width="7.77734375" hidden="1" customWidth="1"/>
    <col min="8" max="8" width="9.44140625" customWidth="1"/>
  </cols>
  <sheetData>
    <row r="1" spans="1:8" s="71" customFormat="1" ht="42" customHeight="1">
      <c r="A1" s="269" t="s">
        <v>82</v>
      </c>
      <c r="B1" s="269"/>
      <c r="C1" s="269"/>
      <c r="D1" s="269"/>
      <c r="E1" s="269"/>
      <c r="F1" s="269"/>
      <c r="G1" s="269"/>
      <c r="H1" s="269"/>
    </row>
    <row r="2" spans="1:8" s="71" customFormat="1" ht="48.75" customHeight="1">
      <c r="A2" s="270" t="s">
        <v>105</v>
      </c>
      <c r="B2" s="270"/>
      <c r="C2" s="270"/>
      <c r="D2" s="270"/>
      <c r="E2" s="270"/>
      <c r="F2" s="270"/>
      <c r="G2" s="270"/>
      <c r="H2" s="270"/>
    </row>
    <row r="3" spans="1:8">
      <c r="A3" s="72"/>
    </row>
    <row r="4" spans="1:8" ht="21.75" customHeight="1">
      <c r="A4" s="273" t="s">
        <v>125</v>
      </c>
      <c r="B4" s="273"/>
      <c r="C4" s="273"/>
      <c r="D4" s="273"/>
      <c r="E4" s="273"/>
    </row>
    <row r="5" spans="1:8" s="74" customFormat="1" ht="21.75" customHeight="1">
      <c r="A5" s="87" t="s">
        <v>83</v>
      </c>
      <c r="B5" s="87" t="s">
        <v>84</v>
      </c>
      <c r="C5" s="87" t="s">
        <v>85</v>
      </c>
      <c r="D5" s="87" t="s">
        <v>127</v>
      </c>
      <c r="E5" s="87" t="s">
        <v>128</v>
      </c>
    </row>
    <row r="6" spans="1:8" s="75" customFormat="1" ht="10.199999999999999">
      <c r="A6" s="88" t="s">
        <v>86</v>
      </c>
      <c r="B6" s="88" t="s">
        <v>87</v>
      </c>
      <c r="C6" s="88" t="s">
        <v>102</v>
      </c>
      <c r="D6" s="200"/>
      <c r="E6" s="201"/>
      <c r="F6" s="78"/>
      <c r="G6" s="78"/>
      <c r="H6" s="78"/>
    </row>
    <row r="7" spans="1:8" s="75" customFormat="1" ht="10.199999999999999">
      <c r="A7" s="88"/>
      <c r="B7" s="88"/>
      <c r="C7" s="88" t="s">
        <v>103</v>
      </c>
      <c r="D7" s="200"/>
      <c r="E7" s="201"/>
      <c r="F7" s="78"/>
      <c r="G7" s="78"/>
      <c r="H7" s="78"/>
    </row>
    <row r="8" spans="1:8" s="75" customFormat="1" ht="10.199999999999999">
      <c r="A8" s="88"/>
      <c r="B8" s="88"/>
      <c r="C8" s="88" t="s">
        <v>104</v>
      </c>
      <c r="D8" s="200"/>
      <c r="E8" s="201"/>
      <c r="F8" s="78"/>
      <c r="G8" s="78"/>
      <c r="H8" s="78"/>
    </row>
    <row r="9" spans="1:8" s="75" customFormat="1" ht="10.199999999999999">
      <c r="A9" s="88"/>
      <c r="B9" s="88" t="s">
        <v>36</v>
      </c>
      <c r="C9" s="88"/>
      <c r="D9" s="200"/>
      <c r="E9" s="201"/>
      <c r="F9" s="78"/>
      <c r="G9" s="78"/>
      <c r="H9" s="78"/>
    </row>
    <row r="10" spans="1:8">
      <c r="A10" s="12"/>
      <c r="B10" s="12"/>
      <c r="C10" s="12"/>
      <c r="D10" s="202"/>
      <c r="E10" s="203"/>
    </row>
    <row r="11" spans="1:8" s="75" customFormat="1" ht="10.199999999999999">
      <c r="A11" s="88" t="s">
        <v>88</v>
      </c>
      <c r="B11" s="88" t="s">
        <v>87</v>
      </c>
      <c r="C11" s="88" t="s">
        <v>102</v>
      </c>
      <c r="D11" s="200"/>
      <c r="E11" s="201"/>
      <c r="F11" s="76"/>
      <c r="G11" s="76"/>
      <c r="H11" s="76"/>
    </row>
    <row r="12" spans="1:8" s="75" customFormat="1" ht="10.199999999999999">
      <c r="A12" s="88"/>
      <c r="B12" s="88"/>
      <c r="C12" s="88" t="s">
        <v>103</v>
      </c>
      <c r="D12" s="200"/>
      <c r="E12" s="201"/>
      <c r="F12" s="76"/>
      <c r="G12" s="76"/>
      <c r="H12" s="76"/>
    </row>
    <row r="13" spans="1:8" s="75" customFormat="1" ht="10.199999999999999">
      <c r="A13" s="88"/>
      <c r="B13" s="88"/>
      <c r="C13" s="88" t="s">
        <v>104</v>
      </c>
      <c r="D13" s="200"/>
      <c r="E13" s="201"/>
      <c r="F13" s="76"/>
      <c r="G13" s="76"/>
      <c r="H13" s="76"/>
    </row>
    <row r="14" spans="1:8" s="75" customFormat="1" ht="10.199999999999999">
      <c r="A14" s="88"/>
      <c r="B14" s="88" t="s">
        <v>36</v>
      </c>
      <c r="C14" s="88"/>
      <c r="D14" s="200"/>
      <c r="E14" s="204"/>
      <c r="F14" s="76"/>
      <c r="G14" s="76"/>
      <c r="H14" s="76"/>
    </row>
    <row r="15" spans="1:8">
      <c r="A15" s="12"/>
      <c r="B15" s="12"/>
      <c r="C15" s="12"/>
      <c r="D15" s="202"/>
      <c r="E15" s="203"/>
    </row>
    <row r="16" spans="1:8" s="73" customFormat="1" ht="21">
      <c r="A16" s="273" t="s">
        <v>126</v>
      </c>
      <c r="B16" s="273"/>
      <c r="C16" s="273"/>
      <c r="D16" s="273"/>
      <c r="E16" s="273"/>
      <c r="F16" s="79"/>
    </row>
    <row r="17" spans="1:8" s="74" customFormat="1" ht="21" customHeight="1">
      <c r="A17" s="87" t="s">
        <v>83</v>
      </c>
      <c r="B17" s="87" t="s">
        <v>84</v>
      </c>
      <c r="C17" s="87" t="s">
        <v>85</v>
      </c>
      <c r="D17" s="87" t="s">
        <v>127</v>
      </c>
      <c r="E17" s="87" t="s">
        <v>128</v>
      </c>
    </row>
    <row r="18" spans="1:8" s="75" customFormat="1" ht="10.199999999999999">
      <c r="A18" s="88" t="s">
        <v>86</v>
      </c>
      <c r="B18" s="88" t="s">
        <v>87</v>
      </c>
      <c r="C18" s="88" t="s">
        <v>102</v>
      </c>
      <c r="D18" s="89"/>
      <c r="E18" s="90"/>
      <c r="F18" s="78"/>
      <c r="G18" s="76"/>
      <c r="H18" s="76"/>
    </row>
    <row r="19" spans="1:8" s="75" customFormat="1" ht="10.199999999999999">
      <c r="A19" s="88"/>
      <c r="B19" s="88"/>
      <c r="C19" s="88" t="s">
        <v>103</v>
      </c>
      <c r="D19" s="89"/>
      <c r="E19" s="88"/>
      <c r="F19" s="76"/>
      <c r="G19" s="76"/>
      <c r="H19" s="76"/>
    </row>
    <row r="20" spans="1:8" s="75" customFormat="1" ht="10.199999999999999">
      <c r="A20" s="88"/>
      <c r="B20" s="88"/>
      <c r="C20" s="88" t="s">
        <v>104</v>
      </c>
      <c r="D20" s="89"/>
      <c r="E20" s="88"/>
      <c r="F20" s="76"/>
      <c r="G20" s="76"/>
      <c r="H20" s="76"/>
    </row>
    <row r="21" spans="1:8" s="75" customFormat="1" ht="10.199999999999999">
      <c r="A21" s="88"/>
      <c r="B21" s="88" t="s">
        <v>36</v>
      </c>
      <c r="C21" s="88"/>
      <c r="D21" s="89"/>
      <c r="E21" s="91"/>
      <c r="F21" s="76"/>
      <c r="G21" s="76"/>
      <c r="H21" s="76"/>
    </row>
    <row r="22" spans="1:8">
      <c r="A22" s="12"/>
      <c r="B22" s="12"/>
      <c r="C22" s="12"/>
      <c r="D22" s="92"/>
      <c r="E22" s="12"/>
    </row>
    <row r="23" spans="1:8" s="75" customFormat="1" ht="10.199999999999999">
      <c r="A23" s="88" t="s">
        <v>88</v>
      </c>
      <c r="B23" s="88" t="s">
        <v>87</v>
      </c>
      <c r="C23" s="88" t="s">
        <v>102</v>
      </c>
      <c r="D23" s="89"/>
      <c r="E23" s="90"/>
      <c r="F23" s="76"/>
      <c r="G23" s="76"/>
      <c r="H23" s="76"/>
    </row>
    <row r="24" spans="1:8" s="75" customFormat="1" ht="10.199999999999999">
      <c r="A24" s="88"/>
      <c r="B24" s="88"/>
      <c r="C24" s="88" t="s">
        <v>103</v>
      </c>
      <c r="D24" s="89"/>
      <c r="E24" s="88"/>
      <c r="F24" s="76"/>
      <c r="G24" s="76"/>
      <c r="H24" s="76"/>
    </row>
    <row r="25" spans="1:8" s="75" customFormat="1" ht="10.199999999999999">
      <c r="A25" s="88"/>
      <c r="B25" s="88"/>
      <c r="C25" s="88" t="s">
        <v>104</v>
      </c>
      <c r="D25" s="104"/>
      <c r="E25" s="88"/>
      <c r="F25" s="76"/>
      <c r="G25" s="76"/>
      <c r="H25" s="76"/>
    </row>
    <row r="26" spans="1:8" s="75" customFormat="1" ht="10.199999999999999">
      <c r="A26" s="88"/>
      <c r="B26" s="88" t="s">
        <v>36</v>
      </c>
      <c r="C26" s="88"/>
      <c r="D26" s="89"/>
      <c r="E26" s="91"/>
      <c r="F26" s="76"/>
      <c r="G26" s="76"/>
      <c r="H26" s="76"/>
    </row>
    <row r="27" spans="1:8" ht="12.6" customHeight="1">
      <c r="A27" s="12"/>
      <c r="B27" s="12"/>
      <c r="C27" s="12"/>
      <c r="D27" s="93"/>
      <c r="E27" s="12"/>
    </row>
    <row r="28" spans="1:8" s="73" customFormat="1" ht="21">
      <c r="A28" s="273" t="s">
        <v>89</v>
      </c>
      <c r="B28" s="273"/>
      <c r="C28" s="273"/>
      <c r="D28" s="273"/>
      <c r="E28" s="273"/>
      <c r="F28" s="79"/>
    </row>
    <row r="29" spans="1:8" s="74" customFormat="1" ht="25.5" customHeight="1">
      <c r="A29" s="87" t="s">
        <v>83</v>
      </c>
      <c r="B29" s="87"/>
      <c r="C29" s="87"/>
      <c r="D29" s="87" t="s">
        <v>127</v>
      </c>
      <c r="E29" s="87" t="s">
        <v>128</v>
      </c>
    </row>
    <row r="30" spans="1:8" s="75" customFormat="1" ht="10.199999999999999">
      <c r="A30" s="88" t="s">
        <v>86</v>
      </c>
      <c r="B30" s="88" t="s">
        <v>90</v>
      </c>
      <c r="C30" s="88"/>
      <c r="D30" s="89"/>
      <c r="E30" s="88"/>
      <c r="F30" s="76"/>
      <c r="G30" s="76"/>
      <c r="H30" s="76"/>
    </row>
    <row r="31" spans="1:8" s="75" customFormat="1" ht="10.199999999999999">
      <c r="A31" s="88"/>
      <c r="B31" s="88" t="s">
        <v>91</v>
      </c>
      <c r="C31" s="88"/>
      <c r="D31" s="190"/>
      <c r="E31" s="88"/>
      <c r="F31" s="76"/>
      <c r="G31" s="76"/>
      <c r="H31" s="76"/>
    </row>
    <row r="32" spans="1:8" s="75" customFormat="1" ht="10.199999999999999">
      <c r="A32" s="88"/>
      <c r="B32" s="88" t="s">
        <v>97</v>
      </c>
      <c r="C32" s="88"/>
      <c r="D32" s="190"/>
      <c r="E32" s="88"/>
      <c r="F32" s="77"/>
      <c r="G32" s="76"/>
      <c r="H32" s="76"/>
    </row>
    <row r="33" spans="1:8" s="75" customFormat="1" ht="10.199999999999999">
      <c r="A33" s="88"/>
      <c r="B33" s="88" t="s">
        <v>98</v>
      </c>
      <c r="C33" s="88"/>
      <c r="D33" s="190"/>
      <c r="E33" s="88"/>
      <c r="F33" s="77"/>
      <c r="G33" s="76"/>
      <c r="H33" s="76"/>
    </row>
    <row r="34" spans="1:8" s="75" customFormat="1" ht="10.199999999999999">
      <c r="A34" s="88"/>
      <c r="B34" s="88" t="s">
        <v>99</v>
      </c>
      <c r="C34" s="88"/>
      <c r="D34" s="190"/>
      <c r="F34" s="77"/>
      <c r="G34" s="76"/>
      <c r="H34" s="76"/>
    </row>
    <row r="35" spans="1:8" s="75" customFormat="1" ht="10.199999999999999">
      <c r="A35" s="88"/>
      <c r="B35" s="88"/>
      <c r="C35" s="88"/>
      <c r="D35" s="190"/>
      <c r="E35" s="88"/>
      <c r="F35" s="77"/>
      <c r="G35" s="76"/>
      <c r="H35" s="76"/>
    </row>
    <row r="36" spans="1:8" s="75" customFormat="1" ht="10.199999999999999">
      <c r="A36" s="88" t="s">
        <v>88</v>
      </c>
      <c r="B36" s="88" t="s">
        <v>90</v>
      </c>
      <c r="C36" s="88"/>
      <c r="D36" s="190"/>
      <c r="E36" s="88"/>
      <c r="F36" s="76"/>
      <c r="G36" s="76"/>
      <c r="H36" s="76"/>
    </row>
    <row r="37" spans="1:8" s="75" customFormat="1" ht="10.199999999999999">
      <c r="A37" s="88"/>
      <c r="B37" s="88" t="s">
        <v>91</v>
      </c>
      <c r="C37" s="88"/>
      <c r="D37" s="190"/>
      <c r="E37" s="88"/>
      <c r="F37" s="76"/>
      <c r="G37" s="76"/>
      <c r="H37" s="76"/>
    </row>
    <row r="38" spans="1:8">
      <c r="A38" s="12"/>
      <c r="B38" s="88" t="s">
        <v>97</v>
      </c>
      <c r="C38" s="12"/>
      <c r="D38" s="190"/>
      <c r="E38" s="12"/>
      <c r="F38" s="77"/>
    </row>
    <row r="39" spans="1:8">
      <c r="A39" s="12"/>
      <c r="B39" s="88" t="s">
        <v>98</v>
      </c>
      <c r="C39" s="12"/>
      <c r="D39" s="190"/>
      <c r="E39" s="12"/>
      <c r="F39" s="77"/>
    </row>
    <row r="40" spans="1:8">
      <c r="A40" s="12"/>
      <c r="B40" s="88" t="s">
        <v>99</v>
      </c>
      <c r="C40" s="12"/>
      <c r="D40" s="190"/>
      <c r="E40" s="12"/>
      <c r="F40" s="77"/>
    </row>
    <row r="41" spans="1:8">
      <c r="A41" s="12"/>
      <c r="B41" s="12"/>
      <c r="C41" s="12"/>
      <c r="D41" s="12"/>
      <c r="E41" s="12"/>
    </row>
    <row r="42" spans="1:8" ht="105.75" customHeight="1">
      <c r="A42" s="271" t="s">
        <v>129</v>
      </c>
      <c r="B42" s="272"/>
      <c r="C42" s="272"/>
      <c r="D42" s="272"/>
      <c r="E42" s="272"/>
      <c r="F42" s="272"/>
      <c r="G42" s="272"/>
      <c r="H42" s="272"/>
    </row>
    <row r="46" spans="1:8" s="75" customFormat="1" ht="10.199999999999999">
      <c r="D46" s="76"/>
      <c r="F46" s="76"/>
      <c r="G46" s="76"/>
      <c r="H46" s="76"/>
    </row>
    <row r="47" spans="1:8" s="75" customFormat="1" ht="10.199999999999999">
      <c r="D47" s="76"/>
      <c r="F47" s="76"/>
      <c r="G47" s="76"/>
      <c r="H47" s="76"/>
    </row>
    <row r="48" spans="1:8" s="75" customFormat="1" ht="10.199999999999999">
      <c r="D48" s="76"/>
      <c r="F48" s="76"/>
      <c r="G48" s="76"/>
      <c r="H48" s="76"/>
    </row>
    <row r="49" spans="4:8" s="75" customFormat="1" ht="10.199999999999999">
      <c r="D49" s="76"/>
      <c r="F49" s="76"/>
      <c r="G49" s="76"/>
      <c r="H49" s="76"/>
    </row>
    <row r="50" spans="4:8" s="75" customFormat="1" ht="10.199999999999999">
      <c r="D50" s="76"/>
      <c r="F50" s="76"/>
      <c r="G50" s="76"/>
      <c r="H50" s="76"/>
    </row>
    <row r="51" spans="4:8" s="75" customFormat="1" ht="10.199999999999999">
      <c r="D51" s="76"/>
      <c r="F51" s="76"/>
      <c r="G51" s="76"/>
      <c r="H51" s="76"/>
    </row>
    <row r="52" spans="4:8" s="75" customFormat="1" ht="10.199999999999999">
      <c r="D52" s="76"/>
      <c r="F52" s="76"/>
      <c r="G52" s="76"/>
      <c r="H52" s="76"/>
    </row>
    <row r="53" spans="4:8" s="75" customFormat="1" ht="10.199999999999999">
      <c r="D53" s="76"/>
      <c r="F53" s="76"/>
      <c r="G53" s="76"/>
      <c r="H53" s="76"/>
    </row>
  </sheetData>
  <mergeCells count="6">
    <mergeCell ref="A1:H1"/>
    <mergeCell ref="A2:H2"/>
    <mergeCell ref="A42:H42"/>
    <mergeCell ref="A4:E4"/>
    <mergeCell ref="A16:E16"/>
    <mergeCell ref="A28:E28"/>
  </mergeCells>
  <phoneticPr fontId="27" type="noConversion"/>
  <printOptions horizontalCentered="1"/>
  <pageMargins left="0.51181102362204722" right="0.51181102362204722" top="0.74803149606299213" bottom="0.74803149606299213" header="0.31496062992125984" footer="0.31496062992125984"/>
  <pageSetup paperSize="9" orientation="portrait" r:id="rId1"/>
  <headerFooter>
    <oddHeader>&amp;CATTACHMENT 1</oddHeader>
    <oddFooter>&amp;C2016-04-27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52D8-49C9-438B-BC90-0D30064A4E0D}">
  <sheetPr>
    <pageSetUpPr fitToPage="1"/>
  </sheetPr>
  <dimension ref="A1:K47"/>
  <sheetViews>
    <sheetView zoomScaleNormal="100" workbookViewId="0">
      <selection activeCell="I5" sqref="I5"/>
    </sheetView>
  </sheetViews>
  <sheetFormatPr defaultColWidth="9.21875" defaultRowHeight="13.2"/>
  <cols>
    <col min="1" max="1" width="25.6640625" customWidth="1"/>
    <col min="2" max="2" width="10.6640625" customWidth="1"/>
    <col min="3" max="3" width="13.77734375" style="2" customWidth="1"/>
    <col min="4" max="4" width="14.77734375" style="21" customWidth="1"/>
    <col min="5" max="5" width="12.77734375" hidden="1" customWidth="1"/>
    <col min="6" max="6" width="11" style="21" hidden="1" customWidth="1"/>
    <col min="7" max="7" width="10.77734375" style="21" customWidth="1"/>
    <col min="8" max="8" width="13.44140625" style="21" customWidth="1"/>
    <col min="9" max="9" width="15.77734375" style="20" customWidth="1"/>
    <col min="10" max="10" width="14.33203125" bestFit="1" customWidth="1"/>
  </cols>
  <sheetData>
    <row r="1" spans="1:9" ht="25.5" customHeight="1">
      <c r="A1" s="132" t="s">
        <v>30</v>
      </c>
      <c r="C1" s="40"/>
      <c r="D1" s="40"/>
      <c r="E1" s="40"/>
      <c r="F1" s="40"/>
      <c r="G1" s="40"/>
      <c r="H1" s="40"/>
      <c r="I1" s="40"/>
    </row>
    <row r="2" spans="1:9" ht="30" customHeight="1">
      <c r="A2" s="133"/>
      <c r="B2" s="274" t="s">
        <v>131</v>
      </c>
      <c r="C2" s="274"/>
      <c r="D2" s="274"/>
      <c r="E2" s="134" t="s">
        <v>21</v>
      </c>
      <c r="F2" s="135">
        <v>0.2</v>
      </c>
      <c r="G2" s="276" t="s">
        <v>132</v>
      </c>
      <c r="H2" s="277"/>
      <c r="I2" s="278"/>
    </row>
    <row r="3" spans="1:9">
      <c r="A3" s="97"/>
      <c r="B3" s="106" t="s">
        <v>14</v>
      </c>
      <c r="C3" s="35" t="s">
        <v>2</v>
      </c>
      <c r="D3" s="36" t="s">
        <v>13</v>
      </c>
      <c r="E3" s="38" t="str">
        <f>B3</f>
        <v>Attendees</v>
      </c>
      <c r="F3" s="98" t="str">
        <f>C3</f>
        <v>Fee</v>
      </c>
      <c r="G3" s="98" t="s">
        <v>14</v>
      </c>
      <c r="H3" s="98" t="s">
        <v>2</v>
      </c>
      <c r="I3" s="37" t="s">
        <v>13</v>
      </c>
    </row>
    <row r="4" spans="1:9" ht="15">
      <c r="A4" s="136" t="s">
        <v>111</v>
      </c>
      <c r="B4" s="137">
        <v>50</v>
      </c>
      <c r="C4" s="138"/>
      <c r="D4" s="139"/>
      <c r="E4" s="137"/>
      <c r="F4" s="139"/>
      <c r="G4" s="137">
        <v>30</v>
      </c>
      <c r="H4" s="139"/>
      <c r="I4" s="140"/>
    </row>
    <row r="5" spans="1:9" ht="13.8">
      <c r="A5" s="100" t="s">
        <v>108</v>
      </c>
      <c r="B5" s="39"/>
      <c r="C5" s="105"/>
      <c r="D5" s="120">
        <f>(B5*C5)</f>
        <v>0</v>
      </c>
      <c r="E5" s="41">
        <f t="shared" ref="E5:E13" si="0">B5*(1-F$2)</f>
        <v>0</v>
      </c>
      <c r="F5" s="89">
        <v>600</v>
      </c>
      <c r="G5" s="193"/>
      <c r="H5" s="105"/>
      <c r="I5" s="121">
        <f>G5*H5</f>
        <v>0</v>
      </c>
    </row>
    <row r="6" spans="1:9" ht="15" customHeight="1">
      <c r="A6" s="100" t="s">
        <v>109</v>
      </c>
      <c r="B6" s="39"/>
      <c r="C6" s="105"/>
      <c r="D6" s="120">
        <f>(B6*C6)</f>
        <v>0</v>
      </c>
      <c r="E6" s="41">
        <f t="shared" si="0"/>
        <v>0</v>
      </c>
      <c r="F6" s="89">
        <v>550</v>
      </c>
      <c r="G6" s="193"/>
      <c r="H6" s="105"/>
      <c r="I6" s="121">
        <f t="shared" ref="I6:I25" si="1">G6*H6</f>
        <v>0</v>
      </c>
    </row>
    <row r="7" spans="1:9" ht="15" customHeight="1">
      <c r="A7" s="100" t="s">
        <v>110</v>
      </c>
      <c r="B7" s="39"/>
      <c r="C7" s="105"/>
      <c r="D7" s="120">
        <f>(B7*C7)</f>
        <v>0</v>
      </c>
      <c r="E7" s="41">
        <f t="shared" si="0"/>
        <v>0</v>
      </c>
      <c r="F7" s="89">
        <v>400</v>
      </c>
      <c r="G7" s="193"/>
      <c r="H7" s="105"/>
      <c r="I7" s="121">
        <f t="shared" si="1"/>
        <v>0</v>
      </c>
    </row>
    <row r="8" spans="1:9" ht="15" customHeight="1">
      <c r="A8" s="99" t="s">
        <v>36</v>
      </c>
      <c r="B8" s="39"/>
      <c r="C8" s="105"/>
      <c r="D8" s="120">
        <f>(B8*C8)</f>
        <v>0</v>
      </c>
      <c r="E8" s="41">
        <f t="shared" si="0"/>
        <v>0</v>
      </c>
      <c r="F8" s="89">
        <v>300</v>
      </c>
      <c r="G8" s="193"/>
      <c r="H8" s="105"/>
      <c r="I8" s="121">
        <f t="shared" si="1"/>
        <v>0</v>
      </c>
    </row>
    <row r="9" spans="1:9" ht="15" customHeight="1">
      <c r="A9" s="141" t="s">
        <v>107</v>
      </c>
      <c r="B9" s="142">
        <v>250</v>
      </c>
      <c r="C9" s="142"/>
      <c r="D9" s="142"/>
      <c r="E9" s="143">
        <f t="shared" si="0"/>
        <v>200</v>
      </c>
      <c r="F9" s="144"/>
      <c r="G9" s="194">
        <v>170</v>
      </c>
      <c r="H9" s="142"/>
      <c r="I9" s="142"/>
    </row>
    <row r="10" spans="1:9" ht="15" customHeight="1">
      <c r="A10" s="100" t="s">
        <v>108</v>
      </c>
      <c r="B10" s="39"/>
      <c r="C10" s="105"/>
      <c r="D10" s="120">
        <f>(B10*C10)</f>
        <v>0</v>
      </c>
      <c r="E10" s="41">
        <f t="shared" si="0"/>
        <v>0</v>
      </c>
      <c r="F10" s="89">
        <v>500</v>
      </c>
      <c r="G10" s="193"/>
      <c r="H10" s="105"/>
      <c r="I10" s="121">
        <f t="shared" si="1"/>
        <v>0</v>
      </c>
    </row>
    <row r="11" spans="1:9" ht="13.8">
      <c r="A11" s="100" t="s">
        <v>109</v>
      </c>
      <c r="B11" s="39"/>
      <c r="C11" s="105"/>
      <c r="D11" s="120">
        <f>(B11*C11)</f>
        <v>0</v>
      </c>
      <c r="E11" s="41">
        <f t="shared" si="0"/>
        <v>0</v>
      </c>
      <c r="F11" s="89">
        <v>450</v>
      </c>
      <c r="G11" s="193"/>
      <c r="H11" s="105"/>
      <c r="I11" s="121">
        <f t="shared" si="1"/>
        <v>0</v>
      </c>
    </row>
    <row r="12" spans="1:9" ht="13.8">
      <c r="A12" s="100" t="s">
        <v>110</v>
      </c>
      <c r="B12" s="39"/>
      <c r="C12" s="105"/>
      <c r="D12" s="120">
        <f>(B12*C12)</f>
        <v>0</v>
      </c>
      <c r="E12" s="41">
        <f t="shared" si="0"/>
        <v>0</v>
      </c>
      <c r="F12" s="101">
        <v>300</v>
      </c>
      <c r="G12" s="195"/>
      <c r="H12" s="105"/>
      <c r="I12" s="121">
        <f t="shared" si="1"/>
        <v>0</v>
      </c>
    </row>
    <row r="13" spans="1:9" ht="13.8">
      <c r="A13" s="99" t="s">
        <v>36</v>
      </c>
      <c r="B13" s="39"/>
      <c r="C13" s="105"/>
      <c r="D13" s="120">
        <f>(B13*C13)</f>
        <v>0</v>
      </c>
      <c r="E13" s="41">
        <f t="shared" si="0"/>
        <v>0</v>
      </c>
      <c r="F13" s="89">
        <v>200</v>
      </c>
      <c r="G13" s="193"/>
      <c r="H13" s="105"/>
      <c r="I13" s="121">
        <f t="shared" si="1"/>
        <v>0</v>
      </c>
    </row>
    <row r="14" spans="1:9">
      <c r="A14" s="136" t="s">
        <v>130</v>
      </c>
      <c r="B14" s="142">
        <v>400</v>
      </c>
      <c r="C14" s="142"/>
      <c r="D14" s="142"/>
      <c r="E14" s="143"/>
      <c r="F14" s="131"/>
      <c r="G14" s="196">
        <v>300</v>
      </c>
      <c r="H14" s="142"/>
      <c r="I14" s="142"/>
    </row>
    <row r="15" spans="1:9" ht="13.8">
      <c r="A15" s="100" t="s">
        <v>108</v>
      </c>
      <c r="B15" s="39"/>
      <c r="C15" s="103"/>
      <c r="D15" s="120">
        <f>(B15*C15)</f>
        <v>0</v>
      </c>
      <c r="E15" s="41">
        <f t="shared" ref="E15:E23" si="2">B15*(1-F$2)</f>
        <v>0</v>
      </c>
      <c r="F15" s="96">
        <v>600</v>
      </c>
      <c r="G15" s="197"/>
      <c r="H15" s="103"/>
      <c r="I15" s="121">
        <f t="shared" si="1"/>
        <v>0</v>
      </c>
    </row>
    <row r="16" spans="1:9" ht="13.8">
      <c r="A16" s="100" t="s">
        <v>109</v>
      </c>
      <c r="B16" s="39"/>
      <c r="C16" s="103"/>
      <c r="D16" s="120">
        <f>(B16*C16)</f>
        <v>0</v>
      </c>
      <c r="E16" s="41">
        <f t="shared" si="2"/>
        <v>0</v>
      </c>
      <c r="F16" s="96">
        <v>550</v>
      </c>
      <c r="G16" s="197"/>
      <c r="H16" s="103"/>
      <c r="I16" s="121">
        <f t="shared" si="1"/>
        <v>0</v>
      </c>
    </row>
    <row r="17" spans="1:11" ht="13.8">
      <c r="A17" s="100" t="s">
        <v>110</v>
      </c>
      <c r="B17" s="39"/>
      <c r="C17" s="103"/>
      <c r="D17" s="120">
        <f>(B17*C17)</f>
        <v>0</v>
      </c>
      <c r="E17" s="41">
        <f t="shared" si="2"/>
        <v>0</v>
      </c>
      <c r="F17" s="96">
        <v>400</v>
      </c>
      <c r="G17" s="197"/>
      <c r="H17" s="103"/>
      <c r="I17" s="121">
        <f t="shared" si="1"/>
        <v>0</v>
      </c>
    </row>
    <row r="18" spans="1:11" ht="13.8">
      <c r="A18" s="99" t="s">
        <v>36</v>
      </c>
      <c r="B18" s="39"/>
      <c r="C18" s="103"/>
      <c r="D18" s="120">
        <f>(B18*C18)</f>
        <v>0</v>
      </c>
      <c r="E18" s="41">
        <f t="shared" si="2"/>
        <v>0</v>
      </c>
      <c r="F18" s="96">
        <v>300</v>
      </c>
      <c r="G18" s="197"/>
      <c r="H18" s="103"/>
      <c r="I18" s="121">
        <f t="shared" si="1"/>
        <v>0</v>
      </c>
    </row>
    <row r="19" spans="1:11">
      <c r="A19" s="136" t="s">
        <v>112</v>
      </c>
      <c r="B19" s="142">
        <v>2800</v>
      </c>
      <c r="C19" s="142"/>
      <c r="D19" s="142"/>
      <c r="E19" s="143">
        <f t="shared" si="2"/>
        <v>2240</v>
      </c>
      <c r="F19" s="131"/>
      <c r="G19" s="196">
        <v>2000</v>
      </c>
      <c r="H19" s="142"/>
      <c r="I19" s="142"/>
    </row>
    <row r="20" spans="1:11" ht="13.8">
      <c r="A20" s="100" t="s">
        <v>108</v>
      </c>
      <c r="B20" s="39"/>
      <c r="C20" s="103"/>
      <c r="D20" s="120">
        <f>(B20*C20)</f>
        <v>0</v>
      </c>
      <c r="E20" s="41">
        <f t="shared" si="2"/>
        <v>0</v>
      </c>
      <c r="F20" s="96">
        <v>500</v>
      </c>
      <c r="G20" s="96"/>
      <c r="H20" s="103"/>
      <c r="I20" s="121">
        <f t="shared" si="1"/>
        <v>0</v>
      </c>
    </row>
    <row r="21" spans="1:11" ht="13.8">
      <c r="A21" s="100" t="s">
        <v>109</v>
      </c>
      <c r="B21" s="39"/>
      <c r="C21" s="103"/>
      <c r="D21" s="120">
        <f>(B21*C21)</f>
        <v>0</v>
      </c>
      <c r="E21" s="41">
        <f t="shared" si="2"/>
        <v>0</v>
      </c>
      <c r="F21" s="96">
        <v>450</v>
      </c>
      <c r="G21" s="96"/>
      <c r="H21" s="103"/>
      <c r="I21" s="121">
        <f t="shared" si="1"/>
        <v>0</v>
      </c>
    </row>
    <row r="22" spans="1:11" ht="13.8">
      <c r="A22" s="100" t="s">
        <v>110</v>
      </c>
      <c r="B22" s="39"/>
      <c r="C22" s="103"/>
      <c r="D22" s="120">
        <f>(B22*C22)</f>
        <v>0</v>
      </c>
      <c r="E22" s="41">
        <f t="shared" si="2"/>
        <v>0</v>
      </c>
      <c r="F22" s="96">
        <v>300</v>
      </c>
      <c r="G22" s="96"/>
      <c r="H22" s="103"/>
      <c r="I22" s="121">
        <f t="shared" si="1"/>
        <v>0</v>
      </c>
    </row>
    <row r="23" spans="1:11" ht="13.8">
      <c r="A23" s="99" t="s">
        <v>36</v>
      </c>
      <c r="B23" s="39"/>
      <c r="C23" s="103"/>
      <c r="D23" s="120">
        <f>(B23*C23)</f>
        <v>0</v>
      </c>
      <c r="E23" s="41">
        <f t="shared" si="2"/>
        <v>0</v>
      </c>
      <c r="F23" s="96">
        <v>200</v>
      </c>
      <c r="G23" s="96"/>
      <c r="H23" s="103"/>
      <c r="I23" s="121"/>
      <c r="K23" s="191"/>
    </row>
    <row r="24" spans="1:11" ht="26.4">
      <c r="A24" s="136" t="s">
        <v>37</v>
      </c>
      <c r="B24" s="39">
        <v>3500</v>
      </c>
      <c r="C24" s="40"/>
      <c r="D24" s="40"/>
      <c r="E24" s="41">
        <f>SUM(E5:E23)</f>
        <v>2440</v>
      </c>
      <c r="F24" s="40"/>
      <c r="G24" s="192">
        <v>2500</v>
      </c>
      <c r="H24" s="40"/>
      <c r="I24" s="40"/>
    </row>
    <row r="25" spans="1:11" ht="13.8">
      <c r="A25" s="145" t="s">
        <v>114</v>
      </c>
      <c r="B25" s="39"/>
      <c r="C25" s="103"/>
      <c r="D25" s="120">
        <f>(B25*C25)</f>
        <v>0</v>
      </c>
      <c r="E25" s="43">
        <v>200</v>
      </c>
      <c r="F25" s="42">
        <v>400</v>
      </c>
      <c r="G25" s="40"/>
      <c r="H25" s="103"/>
      <c r="I25" s="121">
        <f t="shared" si="1"/>
        <v>0</v>
      </c>
    </row>
    <row r="26" spans="1:11">
      <c r="A26" s="107" t="s">
        <v>113</v>
      </c>
      <c r="B26" s="70"/>
      <c r="C26" s="40"/>
      <c r="D26" s="44"/>
      <c r="E26" s="41"/>
      <c r="F26" s="40"/>
      <c r="G26" s="40"/>
      <c r="H26" s="40"/>
      <c r="I26" s="44"/>
    </row>
    <row r="27" spans="1:11" ht="19.95" customHeight="1">
      <c r="A27" s="146" t="s">
        <v>26</v>
      </c>
      <c r="B27" s="147"/>
      <c r="C27" s="148"/>
      <c r="D27" s="232">
        <f>SUM(D5:D25)</f>
        <v>0</v>
      </c>
      <c r="E27" s="108">
        <f>E24+E26</f>
        <v>2440</v>
      </c>
      <c r="F27" s="109"/>
      <c r="G27" s="148"/>
      <c r="H27" s="148"/>
      <c r="I27" s="232">
        <f>SUM(I5:I25)</f>
        <v>0</v>
      </c>
      <c r="J27" s="102"/>
    </row>
    <row r="28" spans="1:11">
      <c r="A28" s="45"/>
      <c r="B28" s="46"/>
      <c r="C28" s="47"/>
      <c r="D28" s="47"/>
      <c r="E28" s="47"/>
      <c r="F28" s="47"/>
      <c r="G28" s="47"/>
      <c r="H28" s="47"/>
      <c r="I28" s="47"/>
    </row>
    <row r="29" spans="1:11" ht="38.25" customHeight="1">
      <c r="A29" s="275" t="s">
        <v>135</v>
      </c>
      <c r="B29" s="275"/>
      <c r="C29" s="275"/>
      <c r="D29" s="275"/>
      <c r="E29" s="275"/>
      <c r="F29" s="275"/>
      <c r="G29" s="275"/>
      <c r="H29" s="275"/>
      <c r="I29" s="275"/>
    </row>
    <row r="30" spans="1:11">
      <c r="A30" s="45"/>
      <c r="B30" s="46"/>
      <c r="C30" s="47"/>
      <c r="D30" s="47"/>
      <c r="E30" s="47"/>
      <c r="F30" s="47"/>
      <c r="G30" s="47"/>
      <c r="H30" s="47"/>
      <c r="I30" s="47"/>
    </row>
    <row r="31" spans="1:11" ht="19.95" customHeight="1">
      <c r="A31" s="110" t="s">
        <v>25</v>
      </c>
      <c r="B31" s="94"/>
      <c r="C31" s="95"/>
      <c r="D31" s="95"/>
      <c r="E31" s="48"/>
      <c r="F31" s="48"/>
      <c r="G31" s="48"/>
      <c r="H31" s="48"/>
      <c r="I31" s="48"/>
    </row>
    <row r="32" spans="1:11" ht="52.8">
      <c r="A32" s="149" t="s">
        <v>4</v>
      </c>
      <c r="B32" s="150" t="s">
        <v>20</v>
      </c>
      <c r="C32" s="151" t="s">
        <v>137</v>
      </c>
      <c r="D32" s="151" t="s">
        <v>136</v>
      </c>
      <c r="E32" s="48"/>
      <c r="F32" s="48"/>
      <c r="G32" s="48"/>
      <c r="H32" s="48"/>
      <c r="I32"/>
    </row>
    <row r="33" spans="1:9" ht="34.950000000000003" customHeight="1">
      <c r="A33" s="59" t="s">
        <v>133</v>
      </c>
      <c r="B33" s="60"/>
      <c r="C33" s="120">
        <f>D27*0.045</f>
        <v>0</v>
      </c>
      <c r="D33" s="121">
        <f>I27*0.045</f>
        <v>0</v>
      </c>
      <c r="E33" s="48"/>
      <c r="F33" s="48"/>
      <c r="G33" s="48"/>
      <c r="H33" s="48"/>
      <c r="I33"/>
    </row>
    <row r="34" spans="1:9" ht="13.8">
      <c r="A34" s="152" t="s">
        <v>0</v>
      </c>
      <c r="B34" s="153"/>
      <c r="C34" s="120">
        <f>SUM(C33:C33)</f>
        <v>0</v>
      </c>
      <c r="D34" s="121">
        <f>SUM(D33:D33)</f>
        <v>0</v>
      </c>
      <c r="E34" s="48"/>
      <c r="F34" s="48"/>
      <c r="G34" s="48"/>
      <c r="H34" s="48"/>
      <c r="I34"/>
    </row>
    <row r="35" spans="1:9">
      <c r="A35" s="39"/>
      <c r="B35" s="39"/>
      <c r="C35" s="39"/>
      <c r="D35" s="39"/>
      <c r="E35" s="48"/>
      <c r="F35" s="48"/>
      <c r="G35" s="48"/>
      <c r="H35" s="48"/>
      <c r="I35" s="48"/>
    </row>
    <row r="36" spans="1:9" ht="19.95" customHeight="1">
      <c r="A36" s="53" t="s">
        <v>81</v>
      </c>
      <c r="B36" s="64"/>
      <c r="C36" s="95"/>
      <c r="D36" s="61"/>
      <c r="E36" s="48"/>
      <c r="F36" s="48"/>
      <c r="G36" s="48"/>
      <c r="H36" s="48"/>
      <c r="I36" s="48"/>
    </row>
    <row r="37" spans="1:9" ht="13.8">
      <c r="A37" s="154" t="s">
        <v>4</v>
      </c>
      <c r="B37" s="155"/>
      <c r="C37" s="156" t="s">
        <v>9</v>
      </c>
      <c r="D37" s="157" t="s">
        <v>9</v>
      </c>
      <c r="E37" s="48"/>
      <c r="F37" s="48"/>
      <c r="G37" s="48"/>
      <c r="H37" s="48"/>
      <c r="I37"/>
    </row>
    <row r="38" spans="1:9" ht="13.8">
      <c r="A38" s="61" t="s">
        <v>38</v>
      </c>
      <c r="B38" s="62"/>
      <c r="C38" s="120">
        <f>D27</f>
        <v>0</v>
      </c>
      <c r="D38" s="121">
        <f>I27</f>
        <v>0</v>
      </c>
      <c r="E38" s="69"/>
      <c r="F38" s="48"/>
      <c r="G38" s="48"/>
      <c r="H38" s="48"/>
      <c r="I38"/>
    </row>
    <row r="39" spans="1:9" ht="15" customHeight="1">
      <c r="A39" s="61" t="s">
        <v>116</v>
      </c>
      <c r="B39" s="63"/>
      <c r="C39" s="120">
        <f>-$C$38*0.09</f>
        <v>0</v>
      </c>
      <c r="D39" s="121">
        <f>-$D$38*0.09</f>
        <v>0</v>
      </c>
      <c r="E39" s="48"/>
      <c r="F39" s="48"/>
      <c r="G39" s="48"/>
      <c r="H39" s="48"/>
      <c r="I39"/>
    </row>
    <row r="40" spans="1:9" ht="13.8">
      <c r="A40" s="61" t="s">
        <v>75</v>
      </c>
      <c r="B40" s="63"/>
      <c r="C40" s="120">
        <f>-C34</f>
        <v>0</v>
      </c>
      <c r="D40" s="121">
        <f>-D34</f>
        <v>0</v>
      </c>
      <c r="E40" s="48"/>
      <c r="F40" s="48"/>
      <c r="G40" s="48"/>
      <c r="H40" s="48"/>
      <c r="I40"/>
    </row>
    <row r="41" spans="1:9" ht="19.95" customHeight="1">
      <c r="A41" s="158" t="s">
        <v>115</v>
      </c>
      <c r="B41" s="159"/>
      <c r="C41" s="120">
        <f>SUM(C38:C40)</f>
        <v>0</v>
      </c>
      <c r="D41" s="121">
        <f>SUM(D38:D40)</f>
        <v>0</v>
      </c>
      <c r="E41" s="48"/>
      <c r="F41" s="48"/>
      <c r="G41" s="48"/>
      <c r="H41" s="48"/>
      <c r="I41"/>
    </row>
    <row r="42" spans="1:9">
      <c r="A42" s="39"/>
      <c r="B42" s="39"/>
      <c r="C42" s="39"/>
      <c r="D42" s="39"/>
      <c r="E42" s="49"/>
      <c r="F42" s="50"/>
      <c r="G42" s="50"/>
      <c r="H42" s="50"/>
      <c r="I42"/>
    </row>
    <row r="43" spans="1:9" ht="19.95" customHeight="1">
      <c r="A43" s="53" t="s">
        <v>41</v>
      </c>
      <c r="B43" s="65"/>
      <c r="C43" s="120">
        <f>'Revenue-Other'!B7</f>
        <v>0</v>
      </c>
      <c r="D43" s="121">
        <f>'Revenue-Other'!C7</f>
        <v>0</v>
      </c>
      <c r="E43" s="49"/>
      <c r="F43" s="50"/>
      <c r="G43" s="50"/>
      <c r="H43" s="50"/>
      <c r="I43"/>
    </row>
    <row r="44" spans="1:9" ht="13.8">
      <c r="A44" s="61"/>
      <c r="B44" s="64"/>
      <c r="C44" s="96"/>
      <c r="D44" s="96"/>
      <c r="E44" s="49"/>
      <c r="F44" s="50"/>
      <c r="G44" s="50"/>
      <c r="H44" s="50"/>
      <c r="I44"/>
    </row>
    <row r="45" spans="1:9" ht="19.95" customHeight="1">
      <c r="A45" s="160" t="s">
        <v>117</v>
      </c>
      <c r="B45" s="161"/>
      <c r="C45" s="233">
        <f>C41+C43</f>
        <v>0</v>
      </c>
      <c r="D45" s="233">
        <f>D41+D43</f>
        <v>0</v>
      </c>
      <c r="E45" s="21"/>
      <c r="F45" s="20"/>
      <c r="G45" s="20"/>
      <c r="H45" s="20"/>
      <c r="I45"/>
    </row>
    <row r="46" spans="1:9" ht="19.95" customHeight="1">
      <c r="A46" s="111"/>
      <c r="B46" s="112"/>
      <c r="C46" s="113"/>
      <c r="D46" s="113"/>
      <c r="E46" s="21"/>
      <c r="F46" s="20"/>
      <c r="G46" s="20"/>
      <c r="H46" s="20"/>
      <c r="I46"/>
    </row>
    <row r="47" spans="1:9" ht="40.049999999999997" customHeight="1">
      <c r="A47" s="279" t="s">
        <v>134</v>
      </c>
      <c r="B47" s="280"/>
      <c r="C47" s="280"/>
      <c r="D47" s="280"/>
      <c r="E47" s="21"/>
      <c r="F47" s="20"/>
      <c r="G47" s="20"/>
      <c r="H47" s="20"/>
      <c r="I47"/>
    </row>
  </sheetData>
  <mergeCells count="4">
    <mergeCell ref="B2:D2"/>
    <mergeCell ref="A29:I29"/>
    <mergeCell ref="G2:I2"/>
    <mergeCell ref="A47:D47"/>
  </mergeCells>
  <phoneticPr fontId="27" type="noConversion"/>
  <printOptions horizontalCentered="1"/>
  <pageMargins left="0.70866141732283472" right="0.70866141732283472" top="0.74803149606299213" bottom="0.74803149606299213" header="0.31496062992125984" footer="0.31496062992125984"/>
  <pageSetup paperSize="9" scale="95" orientation="portrait"/>
  <headerFooter>
    <oddHeader>&amp;CATTACHMENT 1</oddHeader>
    <oddFooter>&amp;C2016-04-27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AE5A-738F-42A4-8E68-415A2238769F}">
  <sheetPr>
    <pageSetUpPr fitToPage="1"/>
  </sheetPr>
  <dimension ref="A1:D7"/>
  <sheetViews>
    <sheetView workbookViewId="0">
      <selection activeCell="B3" sqref="B3"/>
    </sheetView>
  </sheetViews>
  <sheetFormatPr defaultColWidth="9.21875" defaultRowHeight="13.2"/>
  <cols>
    <col min="1" max="1" width="23.44140625" customWidth="1"/>
    <col min="2" max="2" width="17.6640625" customWidth="1"/>
    <col min="3" max="3" width="16.33203125" hidden="1" customWidth="1"/>
    <col min="4" max="4" width="12.33203125" customWidth="1"/>
  </cols>
  <sheetData>
    <row r="1" spans="1:4" ht="15.6">
      <c r="A1" s="14" t="s">
        <v>28</v>
      </c>
    </row>
    <row r="2" spans="1:4" ht="39.6">
      <c r="A2" s="162" t="s">
        <v>29</v>
      </c>
      <c r="B2" s="124" t="s">
        <v>159</v>
      </c>
      <c r="C2" s="124" t="s">
        <v>94</v>
      </c>
      <c r="D2" s="124" t="s">
        <v>23</v>
      </c>
    </row>
    <row r="3" spans="1:4" ht="26.4">
      <c r="A3" s="52" t="s">
        <v>39</v>
      </c>
      <c r="B3" s="234">
        <v>0</v>
      </c>
      <c r="C3" s="85">
        <f>B3</f>
        <v>0</v>
      </c>
      <c r="D3" s="19" t="s">
        <v>33</v>
      </c>
    </row>
    <row r="4" spans="1:4">
      <c r="A4" s="52" t="s">
        <v>120</v>
      </c>
      <c r="B4" s="235">
        <v>0</v>
      </c>
      <c r="C4" s="86"/>
      <c r="D4" s="12" t="s">
        <v>33</v>
      </c>
    </row>
    <row r="5" spans="1:4">
      <c r="A5" s="28" t="s">
        <v>40</v>
      </c>
      <c r="B5" s="235">
        <v>0</v>
      </c>
      <c r="C5" s="86">
        <f>B5</f>
        <v>0</v>
      </c>
      <c r="D5" s="12" t="s">
        <v>33</v>
      </c>
    </row>
    <row r="6" spans="1:4">
      <c r="A6" s="28" t="s">
        <v>74</v>
      </c>
      <c r="B6" s="235">
        <v>0</v>
      </c>
      <c r="C6" s="81"/>
      <c r="D6" s="12" t="s">
        <v>33</v>
      </c>
    </row>
    <row r="7" spans="1:4">
      <c r="A7" s="163" t="s">
        <v>0</v>
      </c>
      <c r="B7" s="164">
        <f>SUM(B3:B6)</f>
        <v>0</v>
      </c>
      <c r="C7" s="164">
        <f>SUM(C3:C6)</f>
        <v>0</v>
      </c>
      <c r="D7" s="165"/>
    </row>
  </sheetData>
  <phoneticPr fontId="27" type="noConversion"/>
  <pageMargins left="1.1023622047244095" right="1.1023622047244095" top="0.74803149606299213" bottom="0.74803149606299213" header="0.31496062992125984" footer="0.31496062992125984"/>
  <pageSetup paperSize="9" orientation="landscape"/>
  <headerFooter>
    <oddHeader>&amp;CATTACHMENT 1</oddHeader>
    <oddFooter>&amp;C2016-04-27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CB5E7-EAA4-4415-BD75-BF10EBADF985}">
  <sheetPr>
    <pageSetUpPr fitToPage="1"/>
  </sheetPr>
  <dimension ref="A1:F34"/>
  <sheetViews>
    <sheetView zoomScale="90" zoomScaleNormal="90" workbookViewId="0">
      <selection activeCell="D7" sqref="D7"/>
    </sheetView>
  </sheetViews>
  <sheetFormatPr defaultColWidth="12.44140625" defaultRowHeight="13.2"/>
  <cols>
    <col min="1" max="1" width="49" style="2" customWidth="1"/>
    <col min="2" max="2" width="13.33203125" style="9" customWidth="1"/>
    <col min="3" max="3" width="17.33203125" style="2" customWidth="1"/>
    <col min="4" max="4" width="18.21875" style="2" customWidth="1"/>
    <col min="5" max="5" width="10" style="4" customWidth="1"/>
    <col min="6" max="6" width="12.44140625" style="5" customWidth="1"/>
    <col min="7" max="16384" width="12.44140625" style="2"/>
  </cols>
  <sheetData>
    <row r="1" spans="1:5" ht="15.6">
      <c r="A1" s="14" t="s">
        <v>77</v>
      </c>
      <c r="B1" s="31"/>
      <c r="C1" s="32"/>
    </row>
    <row r="2" spans="1:5">
      <c r="A2" s="165" t="s">
        <v>27</v>
      </c>
      <c r="B2" s="166" t="s">
        <v>5</v>
      </c>
      <c r="C2" s="167" t="s">
        <v>6</v>
      </c>
      <c r="D2" s="167" t="s">
        <v>0</v>
      </c>
    </row>
    <row r="3" spans="1:5">
      <c r="A3" s="12" t="s">
        <v>78</v>
      </c>
      <c r="B3" s="215">
        <v>0</v>
      </c>
      <c r="C3" s="116">
        <v>5</v>
      </c>
      <c r="D3" s="216">
        <f>SUM(B3*C3)</f>
        <v>0</v>
      </c>
    </row>
    <row r="4" spans="1:5">
      <c r="A4" s="12" t="s">
        <v>79</v>
      </c>
      <c r="B4" s="215">
        <v>0</v>
      </c>
      <c r="C4" s="116">
        <v>5</v>
      </c>
      <c r="D4" s="216">
        <f>SUM(B4*C4)</f>
        <v>0</v>
      </c>
    </row>
    <row r="5" spans="1:5">
      <c r="A5" s="12" t="s">
        <v>80</v>
      </c>
      <c r="B5" s="215">
        <v>0</v>
      </c>
      <c r="C5" s="116">
        <v>5</v>
      </c>
      <c r="D5" s="216">
        <f>SUM(B5*C5)</f>
        <v>0</v>
      </c>
    </row>
    <row r="6" spans="1:5">
      <c r="A6" s="12" t="s">
        <v>122</v>
      </c>
      <c r="B6" s="215">
        <v>0</v>
      </c>
      <c r="C6" s="116">
        <v>5</v>
      </c>
      <c r="D6" s="216">
        <f>B6*C6</f>
        <v>0</v>
      </c>
    </row>
    <row r="7" spans="1:5">
      <c r="A7" s="168" t="s">
        <v>31</v>
      </c>
      <c r="B7" s="214">
        <v>0</v>
      </c>
      <c r="C7" s="13"/>
      <c r="D7" s="216">
        <f>SUM(D3:D5)</f>
        <v>0</v>
      </c>
    </row>
    <row r="8" spans="1:5">
      <c r="A8" s="12" t="s">
        <v>138</v>
      </c>
      <c r="B8" s="215">
        <v>0</v>
      </c>
      <c r="C8" s="7"/>
      <c r="D8" s="216">
        <f>D7*0.15</f>
        <v>0</v>
      </c>
      <c r="E8" s="26"/>
    </row>
    <row r="9" spans="1:5">
      <c r="A9" s="165" t="s">
        <v>0</v>
      </c>
      <c r="B9" s="169"/>
      <c r="C9" s="170"/>
      <c r="D9" s="171">
        <f>SUM(D7:D8)</f>
        <v>0</v>
      </c>
    </row>
    <row r="10" spans="1:5">
      <c r="A10"/>
      <c r="D10" s="66"/>
    </row>
    <row r="11" spans="1:5" ht="15.6">
      <c r="A11" s="14" t="s">
        <v>95</v>
      </c>
    </row>
    <row r="12" spans="1:5">
      <c r="A12" s="165" t="s">
        <v>4</v>
      </c>
      <c r="B12" s="172" t="s">
        <v>0</v>
      </c>
      <c r="C12" s="165" t="s">
        <v>23</v>
      </c>
    </row>
    <row r="13" spans="1:5">
      <c r="A13" s="12" t="s">
        <v>15</v>
      </c>
      <c r="B13" s="217">
        <v>0</v>
      </c>
      <c r="C13" s="12"/>
    </row>
    <row r="14" spans="1:5">
      <c r="A14" s="12" t="s">
        <v>16</v>
      </c>
      <c r="B14" s="217">
        <v>0</v>
      </c>
      <c r="C14" s="12"/>
    </row>
    <row r="15" spans="1:5">
      <c r="A15" s="12" t="s">
        <v>34</v>
      </c>
      <c r="B15" s="217">
        <v>0</v>
      </c>
      <c r="C15" s="12"/>
    </row>
    <row r="16" spans="1:5">
      <c r="A16" s="12" t="s">
        <v>19</v>
      </c>
      <c r="B16" s="217">
        <v>0</v>
      </c>
      <c r="C16" s="12"/>
    </row>
    <row r="17" spans="1:6">
      <c r="A17" s="168" t="s">
        <v>31</v>
      </c>
      <c r="B17" s="198">
        <f>SUM(B13:B16)</f>
        <v>0</v>
      </c>
      <c r="C17" s="68"/>
    </row>
    <row r="18" spans="1:6">
      <c r="A18" s="12" t="s">
        <v>138</v>
      </c>
      <c r="B18" s="215">
        <v>0</v>
      </c>
      <c r="C18" s="12"/>
    </row>
    <row r="19" spans="1:6">
      <c r="A19" s="168" t="s">
        <v>0</v>
      </c>
      <c r="B19" s="199">
        <f>SUM(B17:B18)</f>
        <v>0</v>
      </c>
      <c r="C19" s="7"/>
    </row>
    <row r="21" spans="1:6">
      <c r="C21" s="6"/>
      <c r="D21" s="17"/>
      <c r="E21"/>
      <c r="F21"/>
    </row>
    <row r="22" spans="1:6">
      <c r="C22"/>
      <c r="E22" s="2"/>
      <c r="F22" s="2"/>
    </row>
    <row r="23" spans="1:6">
      <c r="C23"/>
      <c r="E23" s="2"/>
      <c r="F23" s="2"/>
    </row>
    <row r="24" spans="1:6">
      <c r="C24" s="51"/>
      <c r="E24" s="2"/>
      <c r="F24" s="2"/>
    </row>
    <row r="25" spans="1:6">
      <c r="C25"/>
      <c r="E25" s="2"/>
      <c r="F25" s="2"/>
    </row>
    <row r="26" spans="1:6">
      <c r="C26"/>
      <c r="E26" s="2"/>
      <c r="F26" s="2"/>
    </row>
    <row r="27" spans="1:6">
      <c r="C27"/>
      <c r="E27" s="2"/>
      <c r="F27" s="2"/>
    </row>
    <row r="28" spans="1:6">
      <c r="C28" s="51"/>
      <c r="E28" s="2"/>
      <c r="F28" s="2"/>
    </row>
    <row r="29" spans="1:6">
      <c r="C29" s="51"/>
      <c r="E29" s="2"/>
      <c r="F29" s="2"/>
    </row>
    <row r="30" spans="1:6">
      <c r="C30"/>
      <c r="E30" s="2"/>
      <c r="F30" s="2"/>
    </row>
    <row r="31" spans="1:6">
      <c r="C31"/>
      <c r="E31" s="2"/>
      <c r="F31" s="2"/>
    </row>
    <row r="32" spans="1:6">
      <c r="C32"/>
      <c r="E32" s="2"/>
      <c r="F32" s="2"/>
    </row>
    <row r="33" spans="3:6">
      <c r="C33"/>
      <c r="E33" s="2"/>
      <c r="F33" s="2"/>
    </row>
    <row r="34" spans="3:6">
      <c r="C34" s="5"/>
      <c r="E34" s="2"/>
      <c r="F34" s="2"/>
    </row>
  </sheetData>
  <phoneticPr fontId="20" type="noConversion"/>
  <pageMargins left="0.9055118110236221" right="0.9055118110236221" top="0.78740157480314965" bottom="0.78740157480314965" header="0.51181102362204722" footer="0.51181102362204722"/>
  <pageSetup paperSize="9" firstPageNumber="0" orientation="landscape" horizontalDpi="300" verticalDpi="300"/>
  <headerFooter alignWithMargins="0">
    <oddHeader>&amp;CATTACHMENT</oddHeader>
    <oddFooter>&amp;C2016-04-27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DA905-9EDC-4FCC-9F14-C974338EC075}">
  <dimension ref="A1:K20"/>
  <sheetViews>
    <sheetView zoomScale="130" zoomScaleNormal="130" workbookViewId="0">
      <selection activeCell="B13" sqref="B13"/>
    </sheetView>
  </sheetViews>
  <sheetFormatPr defaultColWidth="9.21875" defaultRowHeight="13.2"/>
  <cols>
    <col min="1" max="1" width="37.88671875" style="2" customWidth="1"/>
    <col min="2" max="2" width="11" style="2" customWidth="1"/>
    <col min="3" max="4" width="19.77734375" style="2" customWidth="1"/>
    <col min="5" max="5" width="13.33203125" style="2" bestFit="1" customWidth="1"/>
    <col min="6" max="6" width="9.44140625" style="2" customWidth="1"/>
    <col min="7" max="7" width="11.33203125" style="117" customWidth="1"/>
    <col min="8" max="8" width="12.44140625" style="2" bestFit="1" customWidth="1"/>
    <col min="9" max="9" width="18.44140625" style="2" customWidth="1"/>
    <col min="10" max="10" width="27.21875" style="2" customWidth="1"/>
    <col min="11" max="16384" width="9.21875" style="2"/>
  </cols>
  <sheetData>
    <row r="1" spans="1:11" ht="15.6">
      <c r="A1" s="14" t="s">
        <v>51</v>
      </c>
    </row>
    <row r="2" spans="1:11" ht="60" customHeight="1">
      <c r="A2" s="124" t="s">
        <v>4</v>
      </c>
      <c r="B2" s="173" t="s">
        <v>52</v>
      </c>
      <c r="C2" s="173" t="s">
        <v>139</v>
      </c>
      <c r="D2" s="205" t="s">
        <v>140</v>
      </c>
      <c r="E2" s="173" t="s">
        <v>8</v>
      </c>
      <c r="F2" s="173" t="s">
        <v>6</v>
      </c>
      <c r="G2" s="174" t="s">
        <v>123</v>
      </c>
      <c r="H2" s="220" t="s">
        <v>160</v>
      </c>
      <c r="I2" s="205" t="s">
        <v>161</v>
      </c>
      <c r="J2" s="165" t="s">
        <v>53</v>
      </c>
    </row>
    <row r="3" spans="1:11">
      <c r="A3" s="239" t="s">
        <v>54</v>
      </c>
      <c r="B3" s="218">
        <v>0</v>
      </c>
      <c r="C3" s="247">
        <v>0</v>
      </c>
      <c r="D3" s="258">
        <v>0</v>
      </c>
      <c r="E3" s="54"/>
      <c r="F3" s="19">
        <v>0</v>
      </c>
      <c r="G3" s="182">
        <v>0</v>
      </c>
      <c r="H3" s="251">
        <f>(B3*C3)*F3</f>
        <v>0</v>
      </c>
      <c r="I3" s="254">
        <f>(B3*D3)*F3</f>
        <v>0</v>
      </c>
      <c r="J3" s="7"/>
    </row>
    <row r="4" spans="1:11">
      <c r="A4" s="8" t="s">
        <v>47</v>
      </c>
      <c r="B4" s="218">
        <v>0</v>
      </c>
      <c r="C4" s="244"/>
      <c r="D4" s="259"/>
      <c r="E4" s="180"/>
      <c r="F4" s="248"/>
      <c r="G4" s="182">
        <v>0</v>
      </c>
      <c r="H4" s="251">
        <f t="shared" ref="H4:H5" si="0">(B4*C4)*F4</f>
        <v>0</v>
      </c>
      <c r="I4" s="254">
        <f t="shared" ref="I4:I5" si="1">(B4*D4)*F4</f>
        <v>0</v>
      </c>
      <c r="J4" s="7"/>
      <c r="K4"/>
    </row>
    <row r="5" spans="1:11">
      <c r="A5" s="8" t="s">
        <v>46</v>
      </c>
      <c r="B5" s="218">
        <v>0</v>
      </c>
      <c r="C5" s="244"/>
      <c r="D5" s="259"/>
      <c r="E5" s="180"/>
      <c r="F5" s="248"/>
      <c r="G5" s="182">
        <f>SUM(C5*F5)</f>
        <v>0</v>
      </c>
      <c r="H5" s="251">
        <f t="shared" si="0"/>
        <v>0</v>
      </c>
      <c r="I5" s="254">
        <f t="shared" si="1"/>
        <v>0</v>
      </c>
      <c r="J5" s="11"/>
    </row>
    <row r="6" spans="1:11">
      <c r="A6" s="179" t="s">
        <v>50</v>
      </c>
      <c r="B6" s="240"/>
      <c r="C6" s="245"/>
      <c r="D6" s="245"/>
      <c r="E6" s="241"/>
      <c r="F6" s="245"/>
      <c r="G6" s="242"/>
      <c r="H6" s="222">
        <f>SUM(H3:H5)</f>
        <v>0</v>
      </c>
      <c r="I6" s="223">
        <f>SUM(I3:I5)</f>
        <v>0</v>
      </c>
      <c r="J6" s="114"/>
      <c r="K6"/>
    </row>
    <row r="7" spans="1:11">
      <c r="A7" s="239" t="s">
        <v>165</v>
      </c>
      <c r="B7" s="218">
        <v>0</v>
      </c>
      <c r="C7" s="250"/>
      <c r="D7" s="260"/>
      <c r="E7" s="181"/>
      <c r="F7" s="249"/>
      <c r="G7" s="182">
        <f>SUM(C7*F7)</f>
        <v>0</v>
      </c>
      <c r="H7" s="251">
        <f>(B7*C7)*F7</f>
        <v>0</v>
      </c>
      <c r="I7" s="254">
        <f>(B7*D7)*F7</f>
        <v>0</v>
      </c>
      <c r="J7" s="11"/>
    </row>
    <row r="8" spans="1:11">
      <c r="A8" s="8" t="s">
        <v>7</v>
      </c>
      <c r="B8" s="218">
        <v>0</v>
      </c>
      <c r="C8" s="244"/>
      <c r="D8" s="259"/>
      <c r="E8" s="180"/>
      <c r="F8" s="248"/>
      <c r="G8" s="182">
        <v>0</v>
      </c>
      <c r="H8" s="251">
        <f>(B8*C8)*F8</f>
        <v>0</v>
      </c>
      <c r="I8" s="254">
        <f>(B8*D8)*F8</f>
        <v>0</v>
      </c>
      <c r="J8" s="11"/>
    </row>
    <row r="9" spans="1:11">
      <c r="A9" s="238" t="s">
        <v>50</v>
      </c>
      <c r="B9" s="240"/>
      <c r="C9" s="246"/>
      <c r="D9" s="246"/>
      <c r="E9" s="243"/>
      <c r="F9" s="246"/>
      <c r="G9" s="242">
        <f>SUM(G7:G8)</f>
        <v>0</v>
      </c>
      <c r="H9" s="252">
        <f>SUM(H7:H8)</f>
        <v>0</v>
      </c>
      <c r="I9" s="253">
        <f>SUM(I7:I8)</f>
        <v>0</v>
      </c>
      <c r="J9" s="114"/>
    </row>
    <row r="10" spans="1:11">
      <c r="A10" s="19" t="s">
        <v>48</v>
      </c>
      <c r="B10" s="218">
        <v>0</v>
      </c>
      <c r="C10" s="219"/>
      <c r="D10" s="261"/>
      <c r="E10" s="7"/>
      <c r="F10" s="7"/>
      <c r="G10" s="183">
        <v>0</v>
      </c>
      <c r="H10" s="251">
        <f t="shared" ref="H10" si="2">(B10*C10)*F10</f>
        <v>0</v>
      </c>
      <c r="I10" s="254">
        <f>(B10*D10)*F10</f>
        <v>0</v>
      </c>
      <c r="J10" s="11"/>
    </row>
    <row r="11" spans="1:11">
      <c r="A11" s="19" t="s">
        <v>49</v>
      </c>
      <c r="B11" s="218">
        <v>0</v>
      </c>
      <c r="C11" s="219"/>
      <c r="D11" s="261"/>
      <c r="E11" s="7"/>
      <c r="F11" s="7"/>
      <c r="G11" s="183">
        <v>0</v>
      </c>
      <c r="H11" s="251">
        <f>(B11*C11)*F11</f>
        <v>0</v>
      </c>
      <c r="I11" s="254">
        <v>0</v>
      </c>
      <c r="J11" s="115"/>
    </row>
    <row r="12" spans="1:11">
      <c r="A12" s="168" t="s">
        <v>164</v>
      </c>
      <c r="B12" s="177"/>
      <c r="C12" s="170"/>
      <c r="D12" s="170"/>
      <c r="E12" s="178"/>
      <c r="F12" s="170"/>
      <c r="G12" s="175"/>
      <c r="H12" s="256">
        <f>SUM(H6,H9,H10,H11)</f>
        <v>0</v>
      </c>
      <c r="I12" s="257">
        <f>SUM(I6,I9,I10,I11)</f>
        <v>0</v>
      </c>
      <c r="J12" s="7"/>
    </row>
    <row r="13" spans="1:11">
      <c r="A13" s="68" t="s">
        <v>138</v>
      </c>
      <c r="B13" s="15"/>
      <c r="C13" s="219"/>
      <c r="D13" s="261"/>
      <c r="E13" s="119"/>
      <c r="F13" s="7"/>
      <c r="G13" s="118"/>
      <c r="H13" s="251">
        <v>0</v>
      </c>
      <c r="I13" s="255">
        <v>0</v>
      </c>
      <c r="J13" s="12"/>
    </row>
    <row r="14" spans="1:11">
      <c r="A14" s="165" t="s">
        <v>0</v>
      </c>
      <c r="B14" s="170"/>
      <c r="C14" s="170"/>
      <c r="D14" s="170"/>
      <c r="E14" s="176"/>
      <c r="F14" s="170"/>
      <c r="G14" s="175"/>
      <c r="H14" s="221">
        <f>SUM(H12,H13)</f>
        <v>0</v>
      </c>
      <c r="I14" s="264">
        <f>SUM(I12:I13)</f>
        <v>0</v>
      </c>
      <c r="J14" s="12"/>
    </row>
    <row r="15" spans="1:11" hidden="1">
      <c r="A15" s="165" t="s">
        <v>124</v>
      </c>
      <c r="B15" s="170"/>
      <c r="C15" s="170"/>
      <c r="D15" s="170"/>
      <c r="E15" s="170"/>
      <c r="F15" s="170"/>
      <c r="G15" s="175"/>
      <c r="H15" s="221">
        <f>SUM(H13:H14)</f>
        <v>0</v>
      </c>
      <c r="I15" s="221"/>
      <c r="J15" s="7"/>
    </row>
    <row r="17" spans="1:8">
      <c r="H17" s="10"/>
    </row>
    <row r="18" spans="1:8">
      <c r="A18" t="s">
        <v>118</v>
      </c>
    </row>
    <row r="19" spans="1:8">
      <c r="A19" t="s">
        <v>119</v>
      </c>
    </row>
    <row r="20" spans="1:8">
      <c r="A20"/>
    </row>
  </sheetData>
  <phoneticPr fontId="20" type="noConversion"/>
  <pageMargins left="0.59055118110236227" right="0.59055118110236227" top="1.0629921259842521" bottom="1.0629921259842521" header="0.78740157480314965" footer="0.78740157480314965"/>
  <pageSetup paperSize="9" firstPageNumber="0" orientation="landscape" horizontalDpi="300" verticalDpi="300"/>
  <headerFooter alignWithMargins="0">
    <oddHeader>&amp;CATTACHMENT 1</oddHeader>
    <oddFooter>&amp;C2016-04-27</oddFooter>
  </headerFooter>
  <ignoredErrors>
    <ignoredError sqref="H6:I6 H9:I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5EFC-C979-4287-93B3-E2828F440A54}">
  <dimension ref="A1:E7"/>
  <sheetViews>
    <sheetView workbookViewId="0">
      <selection activeCell="D6" sqref="D6"/>
    </sheetView>
  </sheetViews>
  <sheetFormatPr defaultColWidth="9.21875" defaultRowHeight="13.2"/>
  <cols>
    <col min="1" max="1" width="38.77734375" style="2" customWidth="1"/>
    <col min="2" max="2" width="7.44140625" style="2" customWidth="1"/>
    <col min="3" max="3" width="12.44140625" style="27" customWidth="1"/>
    <col min="4" max="4" width="15.21875" style="29" customWidth="1"/>
    <col min="5" max="5" width="15.77734375" style="2" customWidth="1"/>
    <col min="6" max="16384" width="9.21875" style="2"/>
  </cols>
  <sheetData>
    <row r="1" spans="1:5" ht="15.6">
      <c r="A1" s="33" t="s">
        <v>60</v>
      </c>
    </row>
    <row r="2" spans="1:5">
      <c r="A2" s="168" t="s">
        <v>22</v>
      </c>
      <c r="B2" s="184" t="s">
        <v>3</v>
      </c>
      <c r="C2" s="206" t="s">
        <v>144</v>
      </c>
      <c r="D2" s="185" t="s">
        <v>0</v>
      </c>
      <c r="E2" s="186" t="s">
        <v>23</v>
      </c>
    </row>
    <row r="3" spans="1:5">
      <c r="A3" s="19" t="s">
        <v>143</v>
      </c>
      <c r="B3" s="30"/>
      <c r="C3" s="224">
        <v>0</v>
      </c>
      <c r="D3" s="236">
        <f>B3*(C3)</f>
        <v>0</v>
      </c>
      <c r="E3" s="7"/>
    </row>
    <row r="4" spans="1:5">
      <c r="A4" s="19" t="s">
        <v>142</v>
      </c>
      <c r="B4" s="30"/>
      <c r="C4" s="224">
        <v>0</v>
      </c>
      <c r="D4" s="236">
        <f>B4*(C4)</f>
        <v>0</v>
      </c>
      <c r="E4" s="7"/>
    </row>
    <row r="5" spans="1:5">
      <c r="A5" s="19" t="s">
        <v>71</v>
      </c>
      <c r="B5" s="30"/>
      <c r="C5" s="224">
        <v>0</v>
      </c>
      <c r="D5" s="236">
        <f>B5*(C5)</f>
        <v>0</v>
      </c>
      <c r="E5" s="7"/>
    </row>
    <row r="6" spans="1:5">
      <c r="A6" s="19" t="s">
        <v>141</v>
      </c>
      <c r="B6" s="30"/>
      <c r="C6" s="224">
        <v>0</v>
      </c>
      <c r="D6" s="236">
        <f>B6*(C6)</f>
        <v>0</v>
      </c>
      <c r="E6" s="7"/>
    </row>
    <row r="7" spans="1:5">
      <c r="A7" s="209" t="s">
        <v>0</v>
      </c>
      <c r="B7" s="187"/>
      <c r="C7" s="188"/>
      <c r="D7" s="225">
        <f>SUM(D3:D6)</f>
        <v>0</v>
      </c>
      <c r="E7" s="12"/>
    </row>
  </sheetData>
  <phoneticPr fontId="20" type="noConversion"/>
  <pageMargins left="1.1417322834645669" right="1.1417322834645669" top="0.98425196850393704" bottom="0.98425196850393704" header="0.51181102362204722" footer="0.51181102362204722"/>
  <pageSetup paperSize="9" orientation="landscape"/>
  <headerFooter alignWithMargins="0">
    <oddHeader>&amp;CATTACHMENT 1</oddHeader>
    <oddFooter>&amp;C2016-04-27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392C2-9394-471B-8A47-66176FFAA677}">
  <dimension ref="A1:O17"/>
  <sheetViews>
    <sheetView tabSelected="1" zoomScale="120" zoomScaleNormal="120" workbookViewId="0">
      <selection activeCell="B5" sqref="B5"/>
    </sheetView>
  </sheetViews>
  <sheetFormatPr defaultColWidth="9.21875" defaultRowHeight="13.2"/>
  <cols>
    <col min="1" max="1" width="41.6640625" customWidth="1"/>
    <col min="2" max="2" width="14.21875" customWidth="1"/>
    <col min="3" max="3" width="15.77734375" customWidth="1"/>
    <col min="4" max="5" width="21.44140625" customWidth="1"/>
  </cols>
  <sheetData>
    <row r="1" spans="1:15" ht="15.6">
      <c r="A1" s="14" t="s">
        <v>17</v>
      </c>
    </row>
    <row r="2" spans="1:15">
      <c r="A2" s="165" t="s">
        <v>32</v>
      </c>
      <c r="B2" s="189" t="s">
        <v>0</v>
      </c>
      <c r="C2" s="165" t="s">
        <v>23</v>
      </c>
    </row>
    <row r="3" spans="1:15">
      <c r="A3" s="12" t="s">
        <v>35</v>
      </c>
      <c r="B3" s="122">
        <v>0</v>
      </c>
      <c r="C3" s="12"/>
    </row>
    <row r="4" spans="1:15">
      <c r="A4" s="12" t="s">
        <v>45</v>
      </c>
      <c r="B4" s="122">
        <v>0</v>
      </c>
      <c r="C4" s="12"/>
    </row>
    <row r="5" spans="1:15">
      <c r="A5" s="12" t="s">
        <v>163</v>
      </c>
      <c r="B5" s="122">
        <v>0</v>
      </c>
      <c r="C5" s="12"/>
    </row>
    <row r="6" spans="1:15">
      <c r="A6" s="12" t="s">
        <v>162</v>
      </c>
      <c r="B6" s="122">
        <v>0</v>
      </c>
      <c r="C6" s="12"/>
    </row>
    <row r="7" spans="1:15">
      <c r="A7" s="12" t="s">
        <v>145</v>
      </c>
      <c r="B7" s="122">
        <v>0</v>
      </c>
      <c r="C7" s="12"/>
    </row>
    <row r="8" spans="1:15">
      <c r="A8" s="12" t="s">
        <v>147</v>
      </c>
      <c r="B8" s="122">
        <v>0</v>
      </c>
      <c r="C8" s="12"/>
    </row>
    <row r="9" spans="1:15">
      <c r="A9" s="12" t="s">
        <v>146</v>
      </c>
      <c r="B9" s="122">
        <v>0</v>
      </c>
      <c r="C9" s="12"/>
    </row>
    <row r="10" spans="1:15">
      <c r="A10" s="165" t="s">
        <v>0</v>
      </c>
      <c r="B10" s="226">
        <f>SUM(B3:B9)</f>
        <v>0</v>
      </c>
      <c r="C10" s="12"/>
    </row>
    <row r="12" spans="1:15" ht="15.6">
      <c r="A12" s="14" t="s">
        <v>148</v>
      </c>
    </row>
    <row r="13" spans="1:15" ht="39.6">
      <c r="A13" s="165" t="s">
        <v>32</v>
      </c>
      <c r="B13" s="151" t="s">
        <v>139</v>
      </c>
      <c r="C13" s="151" t="s">
        <v>140</v>
      </c>
      <c r="D13" s="136" t="s">
        <v>23</v>
      </c>
      <c r="H13" s="267"/>
      <c r="I13" s="267"/>
      <c r="J13" s="267"/>
      <c r="K13" s="207"/>
      <c r="L13" s="208"/>
      <c r="M13" s="268"/>
      <c r="N13" s="268"/>
      <c r="O13" s="268"/>
    </row>
    <row r="14" spans="1:15">
      <c r="A14" s="12" t="s">
        <v>55</v>
      </c>
      <c r="B14" s="122">
        <v>0</v>
      </c>
      <c r="C14" s="123">
        <v>0</v>
      </c>
      <c r="D14" s="12"/>
    </row>
    <row r="15" spans="1:15">
      <c r="A15" s="12" t="s">
        <v>73</v>
      </c>
      <c r="B15" s="122">
        <v>0</v>
      </c>
      <c r="C15" s="123">
        <v>0</v>
      </c>
      <c r="D15" s="12"/>
    </row>
    <row r="16" spans="1:15">
      <c r="A16" s="12" t="s">
        <v>149</v>
      </c>
      <c r="B16" s="122">
        <v>0</v>
      </c>
      <c r="C16" s="123">
        <v>0</v>
      </c>
      <c r="D16" s="12"/>
    </row>
    <row r="17" spans="1:4">
      <c r="A17" s="165" t="s">
        <v>0</v>
      </c>
      <c r="B17" s="226">
        <f>SUM(B14:B16)</f>
        <v>0</v>
      </c>
      <c r="C17" s="226">
        <f>SUM(C14:C16)</f>
        <v>0</v>
      </c>
      <c r="D17" s="12"/>
    </row>
  </sheetData>
  <mergeCells count="2">
    <mergeCell ref="H13:J13"/>
    <mergeCell ref="M13:O13"/>
  </mergeCells>
  <phoneticPr fontId="27" type="noConversion"/>
  <pageMargins left="0.9055118110236221" right="0.9055118110236221" top="0.74803149606299213" bottom="0.74803149606299213" header="0.31496062992125984" footer="0.31496062992125984"/>
  <pageSetup paperSize="9" orientation="landscape"/>
  <headerFooter>
    <oddHeader>&amp;CATTACHMENT 1</oddHeader>
    <oddFooter>&amp;C2016-04-27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58DFB-1B67-4B9B-8953-9A8EE6C151D2}">
  <dimension ref="A1:D11"/>
  <sheetViews>
    <sheetView zoomScale="120" zoomScaleNormal="120" workbookViewId="0">
      <selection activeCell="H34" sqref="H34"/>
    </sheetView>
  </sheetViews>
  <sheetFormatPr defaultColWidth="9.21875" defaultRowHeight="13.2"/>
  <cols>
    <col min="1" max="1" width="31.21875" bestFit="1" customWidth="1"/>
    <col min="2" max="2" width="15" customWidth="1"/>
    <col min="3" max="3" width="16.6640625" customWidth="1"/>
    <col min="4" max="4" width="17.44140625" customWidth="1"/>
  </cols>
  <sheetData>
    <row r="1" spans="1:4" ht="15.6">
      <c r="A1" s="14" t="s">
        <v>68</v>
      </c>
    </row>
    <row r="2" spans="1:4" ht="39.6">
      <c r="A2" s="165" t="s">
        <v>57</v>
      </c>
      <c r="B2" s="151" t="s">
        <v>139</v>
      </c>
      <c r="C2" s="151" t="s">
        <v>140</v>
      </c>
      <c r="D2" s="136" t="s">
        <v>23</v>
      </c>
    </row>
    <row r="3" spans="1:4">
      <c r="A3" s="12" t="s">
        <v>62</v>
      </c>
      <c r="B3" s="122">
        <v>0</v>
      </c>
      <c r="C3" s="123">
        <v>0</v>
      </c>
      <c r="D3" s="67"/>
    </row>
    <row r="4" spans="1:4">
      <c r="A4" s="12" t="s">
        <v>66</v>
      </c>
      <c r="B4" s="122">
        <v>0</v>
      </c>
      <c r="C4" s="123">
        <v>0</v>
      </c>
      <c r="D4" s="67"/>
    </row>
    <row r="5" spans="1:4">
      <c r="A5" s="12" t="s">
        <v>61</v>
      </c>
      <c r="B5" s="122">
        <v>0</v>
      </c>
      <c r="C5" s="123">
        <v>0</v>
      </c>
      <c r="D5" s="12"/>
    </row>
    <row r="6" spans="1:4">
      <c r="A6" s="12" t="s">
        <v>63</v>
      </c>
      <c r="B6" s="122">
        <v>0</v>
      </c>
      <c r="C6" s="123">
        <v>0</v>
      </c>
      <c r="D6" s="12"/>
    </row>
    <row r="7" spans="1:4">
      <c r="A7" s="12" t="s">
        <v>65</v>
      </c>
      <c r="B7" s="122">
        <v>0</v>
      </c>
      <c r="C7" s="123">
        <v>0</v>
      </c>
      <c r="D7" s="12"/>
    </row>
    <row r="8" spans="1:4">
      <c r="A8" s="56" t="s">
        <v>76</v>
      </c>
      <c r="B8" s="122">
        <v>0</v>
      </c>
      <c r="C8" s="123">
        <v>0</v>
      </c>
      <c r="D8" s="12"/>
    </row>
    <row r="9" spans="1:4">
      <c r="A9" s="12" t="s">
        <v>64</v>
      </c>
      <c r="B9" s="122">
        <v>0</v>
      </c>
      <c r="C9" s="123">
        <v>0</v>
      </c>
      <c r="D9" s="12"/>
    </row>
    <row r="10" spans="1:4">
      <c r="A10" s="12" t="s">
        <v>72</v>
      </c>
      <c r="B10" s="122">
        <v>0</v>
      </c>
      <c r="C10" s="123">
        <v>0</v>
      </c>
      <c r="D10" s="12"/>
    </row>
    <row r="11" spans="1:4">
      <c r="A11" s="165" t="s">
        <v>0</v>
      </c>
      <c r="B11" s="227">
        <f>SUM(B3:B10)</f>
        <v>0</v>
      </c>
      <c r="C11" s="226">
        <f>SUM(C3:C10)</f>
        <v>0</v>
      </c>
      <c r="D11" s="12"/>
    </row>
  </sheetData>
  <phoneticPr fontId="27" type="noConversion"/>
  <pageMargins left="1.1023622047244095" right="1.1023622047244095" top="0.74803149606299213" bottom="0.74803149606299213" header="0.31496062992125984" footer="0.31496062992125984"/>
  <pageSetup paperSize="9" orientation="landscape"/>
  <headerFooter>
    <oddHeader>&amp;CATTACHMENT 1</oddHeader>
    <oddFooter>&amp;C2016-04-27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8C56A0594F114E866D19527C5F6952" ma:contentTypeVersion="13" ma:contentTypeDescription="Create a new document." ma:contentTypeScope="" ma:versionID="d1bd4465a21ef38182ca66e707baad0c">
  <xsd:schema xmlns:xsd="http://www.w3.org/2001/XMLSchema" xmlns:xs="http://www.w3.org/2001/XMLSchema" xmlns:p="http://schemas.microsoft.com/office/2006/metadata/properties" xmlns:ns2="7b3728a8-5a19-4cfd-bbeb-87b8cb6c4a11" xmlns:ns3="c18403a8-c3bb-4dc4-87b9-07212a52a572" targetNamespace="http://schemas.microsoft.com/office/2006/metadata/properties" ma:root="true" ma:fieldsID="2c231f8471b91fa22ed439a985746215" ns2:_="" ns3:_="">
    <xsd:import namespace="7b3728a8-5a19-4cfd-bbeb-87b8cb6c4a11"/>
    <xsd:import namespace="c18403a8-c3bb-4dc4-87b9-07212a52a5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3728a8-5a19-4cfd-bbeb-87b8cb6c4a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6dbe1a-7b73-4fd5-a1db-bab34ce516d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403a8-c3bb-4dc4-87b9-07212a52a57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22f44e-7ef3-4bcf-b66b-99bf88b63290}" ma:internalName="TaxCatchAll" ma:showField="CatchAllData" ma:web="c18403a8-c3bb-4dc4-87b9-07212a52a5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3728a8-5a19-4cfd-bbeb-87b8cb6c4a11">
      <Terms xmlns="http://schemas.microsoft.com/office/infopath/2007/PartnerControls"/>
    </lcf76f155ced4ddcb4097134ff3c332f>
    <TaxCatchAll xmlns="c18403a8-c3bb-4dc4-87b9-07212a52a572" xsi:nil="true"/>
  </documentManagement>
</p:properties>
</file>

<file path=customXml/itemProps1.xml><?xml version="1.0" encoding="utf-8"?>
<ds:datastoreItem xmlns:ds="http://schemas.openxmlformats.org/officeDocument/2006/customXml" ds:itemID="{D792022F-F276-4889-9205-6C3F720AC911}">
  <ds:schemaRefs>
    <ds:schemaRef ds:uri="http://schemas.microsoft.com/sharepoint/v3/contenttype/forms"/>
  </ds:schemaRefs>
</ds:datastoreItem>
</file>

<file path=customXml/itemProps2.xml><?xml version="1.0" encoding="utf-8"?>
<ds:datastoreItem xmlns:ds="http://schemas.openxmlformats.org/officeDocument/2006/customXml" ds:itemID="{6BB16C9F-87AB-4C81-9B62-9DEBC42A4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3728a8-5a19-4cfd-bbeb-87b8cb6c4a11"/>
    <ds:schemaRef ds:uri="c18403a8-c3bb-4dc4-87b9-07212a52a5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66EB15-0586-4209-9242-CFD7F187EE66}">
  <ds:schemaRefs>
    <ds:schemaRef ds:uri="http://schemas.microsoft.com/office/2006/metadata/properties"/>
    <ds:schemaRef ds:uri="http://schemas.microsoft.com/office/infopath/2007/PartnerControls"/>
    <ds:schemaRef ds:uri="7b3728a8-5a19-4cfd-bbeb-87b8cb6c4a11"/>
    <ds:schemaRef ds:uri="c18403a8-c3bb-4dc4-87b9-07212a52a5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Overview</vt:lpstr>
      <vt:lpstr>Registration Fee</vt:lpstr>
      <vt:lpstr>Registration Revenue &amp; Costs</vt:lpstr>
      <vt:lpstr>Revenue-Other</vt:lpstr>
      <vt:lpstr>AV-Convention Centre </vt:lpstr>
      <vt:lpstr>Catering</vt:lpstr>
      <vt:lpstr>Committee and Speakers</vt:lpstr>
      <vt:lpstr>Marketing &amp; Promotions</vt:lpstr>
      <vt:lpstr>Organizational Services</vt:lpstr>
      <vt:lpstr>Services and Security</vt:lpstr>
      <vt:lpstr>Support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2014-04-16T20:25:36Z</dcterms:created>
  <dcterms:modified xsi:type="dcterms:W3CDTF">2025-04-30T09:38:12Z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0x010100808C56A0594F114E866D19527C5F6952</vt:lpwstr>
  </property>
  <property fmtid="{D5CDD505-2E9C-101B-9397-08002B2CF9AE}" pid="3" name="MediaServiceImageTags">
    <vt:lpwstr/>
  </property>
</Properties>
</file>