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M:\MESI\2021\210002 FRWA Sewer Alternatives Study\"/>
    </mc:Choice>
  </mc:AlternateContent>
  <xr:revisionPtr revIDLastSave="0" documentId="13_ncr:1_{18A5BD27-5160-4573-B8A2-56F7FEC63709}" xr6:coauthVersionLast="47" xr6:coauthVersionMax="47" xr10:uidLastSave="{00000000-0000-0000-0000-000000000000}"/>
  <workbookProtection workbookAlgorithmName="SHA-512" workbookHashValue="WysTNsFb3uVQufoG3gLjXhokQcIcuZ1QPMl2TNFmi5+YVrBMlWUUAZTVW5VAOnh7CHOjjU34SjV/YRbsXimWiQ==" workbookSaltValue="1RompJGqEWIndYctvy/tDw==" workbookSpinCount="100000" lockStructure="1"/>
  <bookViews>
    <workbookView xWindow="1290" yWindow="1100" windowWidth="16650" windowHeight="17170" xr2:uid="{654F513E-4DA5-4ACF-B6AC-9EC04123ABE1}"/>
  </bookViews>
  <sheets>
    <sheet name="CoverPage" sheetId="6" r:id="rId1"/>
    <sheet name="Model" sheetId="2" r:id="rId2"/>
    <sheet name="Calcs" sheetId="3" state="hidden" r:id="rId3"/>
    <sheet name="Output" sheetId="4" r:id="rId4"/>
    <sheet name="UserGuide-Intro" sheetId="8" r:id="rId5"/>
    <sheet name="UserGuide-Categories" sheetId="5" r:id="rId6"/>
    <sheet name="AnswerSources" sheetId="9" state="hidden" r:id="rId7"/>
  </sheets>
  <definedNames>
    <definedName name="Info_WT" localSheetId="4">'UserGuide-Intro'!$A$3:$H$27</definedName>
    <definedName name="Info_WT">'UserGuide-Categories'!$A$3:$O$66</definedName>
    <definedName name="_xlnm.Print_Area" localSheetId="0">CoverPage!$A$3:$B$6</definedName>
    <definedName name="_xlnm.Print_Area" localSheetId="1">Model!$B$2:$N$48</definedName>
    <definedName name="_xlnm.Print_Area" localSheetId="3">Output!$D$3:$H$116</definedName>
    <definedName name="_xlnm.Print_Area" localSheetId="4">'UserGuide-Intro'!$A$3:$A$4</definedName>
    <definedName name="_xlnm.Print_Titles" localSheetId="3">Output!$D:$H,Output!$3:$4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 l="1"/>
  <c r="G10" i="4"/>
  <c r="G9" i="4"/>
  <c r="G8" i="4"/>
  <c r="G7" i="4"/>
  <c r="D112" i="4"/>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G8" i="3"/>
  <c r="G9" i="3"/>
  <c r="G10" i="3"/>
  <c r="G11" i="3"/>
  <c r="G12" i="3"/>
  <c r="G13" i="3"/>
  <c r="G14" i="3"/>
  <c r="G15" i="3"/>
  <c r="G16" i="3"/>
  <c r="G17" i="3"/>
  <c r="G18" i="3"/>
  <c r="G19" i="3"/>
  <c r="G20" i="3"/>
  <c r="G21" i="3"/>
  <c r="G22" i="3"/>
  <c r="G23" i="3"/>
  <c r="G24" i="3"/>
  <c r="G25" i="3"/>
  <c r="G26" i="3"/>
  <c r="G27" i="3"/>
  <c r="G28" i="3"/>
  <c r="G29" i="3"/>
  <c r="G30" i="3"/>
  <c r="G31" i="3"/>
  <c r="G32" i="3"/>
  <c r="G33" i="3"/>
  <c r="G34" i="3"/>
  <c r="G7" i="3"/>
  <c r="H17" i="4" l="1"/>
  <c r="H16" i="4"/>
  <c r="H15" i="4"/>
  <c r="H14" i="4"/>
  <c r="F17" i="4"/>
  <c r="F16" i="4"/>
  <c r="F15" i="4"/>
  <c r="F14" i="4"/>
  <c r="F73" i="3" a="1"/>
  <c r="F73" i="3" s="1"/>
  <c r="F72" i="3" a="1"/>
  <c r="F72" i="3" s="1"/>
  <c r="F71" i="3" l="1" a="1"/>
  <c r="F71" i="3" s="1"/>
  <c r="F70" i="3" a="1"/>
  <c r="F70" i="3" s="1"/>
  <c r="F69" i="3" a="1"/>
  <c r="F69" i="3" s="1"/>
  <c r="F68" i="3" a="1"/>
  <c r="F68" i="3" s="1"/>
  <c r="F67" i="3" a="1"/>
  <c r="F67" i="3" s="1"/>
  <c r="F66" i="3" a="1"/>
  <c r="F66" i="3" s="1"/>
  <c r="F65" i="3" a="1"/>
  <c r="F65" i="3" s="1"/>
  <c r="F64" i="3" a="1"/>
  <c r="F64" i="3" s="1"/>
  <c r="F63" i="3" a="1"/>
  <c r="F63" i="3" s="1"/>
  <c r="F62" i="3" a="1"/>
  <c r="F62" i="3" s="1"/>
  <c r="F61" i="3" a="1"/>
  <c r="F61" i="3" s="1"/>
  <c r="F60" i="3" a="1"/>
  <c r="F60" i="3" s="1"/>
  <c r="F59" i="3" a="1"/>
  <c r="F59" i="3" s="1"/>
  <c r="F58" i="3" a="1"/>
  <c r="F58" i="3" s="1"/>
  <c r="F57" i="3" a="1"/>
  <c r="F57" i="3" s="1"/>
  <c r="F56" i="3" a="1"/>
  <c r="F56" i="3" s="1"/>
  <c r="F55" i="3" a="1"/>
  <c r="F55" i="3" s="1"/>
  <c r="F54" i="3" a="1"/>
  <c r="F54" i="3" s="1"/>
  <c r="F53" i="3" a="1"/>
  <c r="F53" i="3" s="1"/>
  <c r="F52" i="3" a="1"/>
  <c r="F52" i="3" s="1"/>
  <c r="F51" i="3" a="1"/>
  <c r="F51" i="3" s="1"/>
  <c r="F50" i="3" a="1"/>
  <c r="F50" i="3" s="1"/>
  <c r="F49" i="3" a="1"/>
  <c r="F49" i="3" s="1"/>
  <c r="F48" i="3" a="1"/>
  <c r="F48" i="3" s="1"/>
  <c r="F47" i="3" a="1"/>
  <c r="F47" i="3" s="1"/>
  <c r="F46" i="3" a="1"/>
  <c r="F46" i="3" s="1"/>
  <c r="D105" i="3"/>
  <c r="D115" i="4" s="1"/>
  <c r="D104" i="3" l="1"/>
  <c r="D103" i="3"/>
  <c r="F37" i="3" a="1"/>
  <c r="F37" i="3" s="1"/>
  <c r="F38" i="3" a="1"/>
  <c r="F38" i="3" s="1"/>
  <c r="F39" i="3" a="1"/>
  <c r="F39" i="3" s="1"/>
  <c r="F40" i="3" a="1"/>
  <c r="F40" i="3" s="1"/>
  <c r="F41" i="3" a="1"/>
  <c r="F41" i="3" s="1"/>
  <c r="F42" i="3" a="1"/>
  <c r="F42" i="3" s="1"/>
  <c r="F43" i="3" a="1"/>
  <c r="F43" i="3" s="1"/>
  <c r="F35" i="3" a="1"/>
  <c r="F35" i="3" s="1"/>
  <c r="F36" i="3" a="1"/>
  <c r="F36" i="3" s="1"/>
  <c r="F8" i="3" a="1"/>
  <c r="F8" i="3" s="1"/>
  <c r="H6" i="3" s="1" a="1"/>
  <c r="H6" i="3" s="1"/>
  <c r="F9" i="3" a="1"/>
  <c r="F9" i="3" s="1"/>
  <c r="I6" i="3" s="1" a="1"/>
  <c r="I6" i="3" s="1"/>
  <c r="F10" i="3" a="1"/>
  <c r="F10" i="3" s="1"/>
  <c r="F11" i="3" a="1"/>
  <c r="F11" i="3" s="1"/>
  <c r="BO6" i="3" s="1" a="1"/>
  <c r="BO6" i="3" s="1"/>
  <c r="F12" i="3" a="1"/>
  <c r="F12" i="3" s="1"/>
  <c r="L6" i="3" s="1" a="1"/>
  <c r="L6" i="3" s="1"/>
  <c r="F13" i="3" a="1"/>
  <c r="F13" i="3" s="1"/>
  <c r="F14" i="3" a="1"/>
  <c r="F14" i="3" s="1"/>
  <c r="AP6" i="3" s="1" a="1"/>
  <c r="AP6" i="3" s="1"/>
  <c r="F15" i="3" a="1"/>
  <c r="F15" i="3" s="1"/>
  <c r="AQ6" i="3" s="1" a="1"/>
  <c r="AQ6" i="3" s="1"/>
  <c r="F16" i="3" a="1"/>
  <c r="F16" i="3" s="1"/>
  <c r="P6" i="3" s="1" a="1"/>
  <c r="P6" i="3" s="1"/>
  <c r="F17" i="3" a="1"/>
  <c r="F17" i="3" s="1"/>
  <c r="Q6" i="3" s="1" a="1"/>
  <c r="Q6" i="3" s="1"/>
  <c r="F18" i="3" a="1"/>
  <c r="F18" i="3" s="1"/>
  <c r="R6" i="3" s="1" a="1"/>
  <c r="R6" i="3" s="1"/>
  <c r="F19" i="3" a="1"/>
  <c r="F19" i="3" s="1"/>
  <c r="S6" i="3" s="1" a="1"/>
  <c r="S6" i="3" s="1"/>
  <c r="F20" i="3" a="1"/>
  <c r="F20" i="3" s="1"/>
  <c r="T6" i="3" s="1" a="1"/>
  <c r="T6" i="3" s="1"/>
  <c r="F21" i="3" a="1"/>
  <c r="F21" i="3" s="1"/>
  <c r="U6" i="3" s="1" a="1"/>
  <c r="U6" i="3" s="1"/>
  <c r="F22" i="3" a="1"/>
  <c r="F22" i="3" s="1"/>
  <c r="V6" i="3" s="1" a="1"/>
  <c r="V6" i="3" s="1"/>
  <c r="F23" i="3" a="1"/>
  <c r="F23" i="3" s="1"/>
  <c r="W6" i="3" s="1" a="1"/>
  <c r="W6" i="3" s="1"/>
  <c r="F24" i="3" a="1"/>
  <c r="F24" i="3" s="1"/>
  <c r="X6" i="3" s="1" a="1"/>
  <c r="X6" i="3" s="1"/>
  <c r="F25" i="3" a="1"/>
  <c r="F25" i="3" s="1"/>
  <c r="Y6" i="3" s="1" a="1"/>
  <c r="Y6" i="3" s="1"/>
  <c r="F26" i="3" a="1"/>
  <c r="F26" i="3" s="1"/>
  <c r="Z6" i="3" s="1" a="1"/>
  <c r="Z6" i="3" s="1"/>
  <c r="F27" i="3" a="1"/>
  <c r="F27" i="3" s="1"/>
  <c r="AA6" i="3" s="1" a="1"/>
  <c r="AA6" i="3" s="1"/>
  <c r="F28" i="3" a="1"/>
  <c r="F28" i="3" s="1"/>
  <c r="AB6" i="3" s="1" a="1"/>
  <c r="AB6" i="3" s="1"/>
  <c r="F29" i="3" a="1"/>
  <c r="F29" i="3" s="1"/>
  <c r="AC6" i="3" s="1" a="1"/>
  <c r="AC6" i="3" s="1"/>
  <c r="F30" i="3" a="1"/>
  <c r="F30" i="3" s="1"/>
  <c r="AD6" i="3" s="1" a="1"/>
  <c r="AD6" i="3" s="1"/>
  <c r="F31" i="3" a="1"/>
  <c r="F31" i="3" s="1"/>
  <c r="AE6" i="3" s="1" a="1"/>
  <c r="AE6" i="3" s="1"/>
  <c r="F32" i="3" a="1"/>
  <c r="F32" i="3" s="1"/>
  <c r="AF6" i="3" s="1" a="1"/>
  <c r="AF6" i="3" s="1"/>
  <c r="F33" i="3" a="1"/>
  <c r="F33" i="3" s="1"/>
  <c r="AG6" i="3" s="1" a="1"/>
  <c r="AG6" i="3" s="1"/>
  <c r="F34" i="3" a="1"/>
  <c r="F34" i="3" s="1"/>
  <c r="AH6" i="3" s="1" a="1"/>
  <c r="AH6" i="3" s="1"/>
  <c r="AE103" i="3"/>
  <c r="AF103" i="3"/>
  <c r="AE104" i="3"/>
  <c r="AF104" i="3"/>
  <c r="AE105" i="3"/>
  <c r="AF105" i="3"/>
  <c r="F7" i="3" a="1"/>
  <c r="F7" i="3" s="1"/>
  <c r="G6" i="3" s="1" a="1"/>
  <c r="G6" i="3" s="1"/>
  <c r="L84" i="3"/>
  <c r="K84" i="3"/>
  <c r="J84" i="3"/>
  <c r="I84" i="3"/>
  <c r="H84" i="3"/>
  <c r="G84" i="3"/>
  <c r="F84" i="3"/>
  <c r="E84" i="3"/>
  <c r="D109" i="4" l="1"/>
  <c r="E103" i="3" a="1"/>
  <c r="E103" i="3" s="1"/>
  <c r="AG103" i="3" s="1"/>
  <c r="D110" i="4" s="1"/>
  <c r="E104" i="3" a="1"/>
  <c r="E104" i="3" s="1"/>
  <c r="AG104" i="3" s="1"/>
  <c r="D113" i="4" s="1"/>
  <c r="E105" i="3" a="1"/>
  <c r="E105" i="3" s="1"/>
  <c r="AG105" i="3" s="1"/>
  <c r="D116" i="4" s="1"/>
  <c r="D92" i="3"/>
  <c r="J53" i="4" s="1" a="1"/>
  <c r="J53" i="4" s="1"/>
  <c r="D53" i="4" s="1"/>
  <c r="D102" i="3"/>
  <c r="E102" i="3" s="1" a="1"/>
  <c r="E102" i="3" s="1"/>
  <c r="D55" i="4" s="1"/>
  <c r="O84" i="3"/>
  <c r="W84" i="3" s="1"/>
  <c r="D97" i="3"/>
  <c r="E97" i="3" s="1" a="1"/>
  <c r="E97" i="3" s="1"/>
  <c r="D66" i="4" s="1"/>
  <c r="M84" i="3"/>
  <c r="D95" i="3"/>
  <c r="E95" i="3" s="1" a="1"/>
  <c r="E95" i="3" s="1"/>
  <c r="D22" i="4" s="1"/>
  <c r="N84" i="3"/>
  <c r="V84" i="3" s="1"/>
  <c r="D96" i="3"/>
  <c r="E96" i="3" s="1" a="1"/>
  <c r="E96" i="3" s="1"/>
  <c r="D33" i="4" s="1"/>
  <c r="P84" i="3"/>
  <c r="X84" i="3" s="1"/>
  <c r="D98" i="3"/>
  <c r="E98" i="3" s="1" a="1"/>
  <c r="E98" i="3" s="1"/>
  <c r="D76" i="4" s="1"/>
  <c r="Q84" i="3"/>
  <c r="Y84" i="3" s="1"/>
  <c r="D99" i="3"/>
  <c r="E99" i="3" s="1" a="1"/>
  <c r="E99" i="3" s="1"/>
  <c r="D86" i="4" s="1"/>
  <c r="R84" i="3"/>
  <c r="Z84" i="3" s="1"/>
  <c r="D100" i="3"/>
  <c r="E100" i="3" s="1" a="1"/>
  <c r="E100" i="3" s="1"/>
  <c r="D97" i="4" s="1"/>
  <c r="S84" i="3"/>
  <c r="AA84" i="3" s="1"/>
  <c r="D101" i="3"/>
  <c r="E101" i="3" s="1" a="1"/>
  <c r="E101" i="3" s="1"/>
  <c r="D44" i="4" s="1"/>
  <c r="T84" i="3"/>
  <c r="AB84" i="3" s="1"/>
  <c r="D89" i="3"/>
  <c r="J85" i="4" s="1" a="1"/>
  <c r="J85" i="4" s="1"/>
  <c r="D85" i="4" s="1"/>
  <c r="D85" i="3"/>
  <c r="J20" i="4" s="1" a="1"/>
  <c r="J20" i="4" s="1"/>
  <c r="D20" i="4" s="1"/>
  <c r="D87" i="3"/>
  <c r="J64" i="4" s="1" a="1"/>
  <c r="J64" i="4" s="1"/>
  <c r="D64" i="4" s="1"/>
  <c r="D88" i="3"/>
  <c r="J75" i="4" s="1" a="1"/>
  <c r="J75" i="4" s="1"/>
  <c r="D75" i="4" s="1"/>
  <c r="D91" i="3"/>
  <c r="J42" i="4" s="1" a="1"/>
  <c r="J42" i="4" s="1"/>
  <c r="D42" i="4" s="1"/>
  <c r="D90" i="3"/>
  <c r="J95" i="4" s="1" a="1"/>
  <c r="J95" i="4" s="1"/>
  <c r="D95" i="4" s="1"/>
  <c r="D86" i="3"/>
  <c r="U84" i="3"/>
  <c r="AY6" i="3" a="1"/>
  <c r="AY6" i="3" s="1"/>
  <c r="BI6" i="3" a="1"/>
  <c r="BI6" i="3" s="1"/>
  <c r="BJ6" i="3" a="1"/>
  <c r="BJ6" i="3" s="1"/>
  <c r="BK6" i="3" a="1"/>
  <c r="BK6" i="3" s="1"/>
  <c r="BR6" i="3" a="1"/>
  <c r="BR6" i="3" s="1"/>
  <c r="CA6" i="3" a="1"/>
  <c r="CA6" i="3" s="1"/>
  <c r="CB6" i="3" a="1"/>
  <c r="CB6" i="3" s="1"/>
  <c r="AM6" i="3" a="1"/>
  <c r="AM6" i="3" s="1"/>
  <c r="AN6" i="3" a="1"/>
  <c r="AN6" i="3" s="1"/>
  <c r="AX6" i="3" a="1"/>
  <c r="AX6" i="3" s="1"/>
  <c r="CC6" i="3" a="1"/>
  <c r="CC6" i="3" s="1"/>
  <c r="AZ6" i="3" a="1"/>
  <c r="AZ6" i="3" s="1"/>
  <c r="BT6" i="3" a="1"/>
  <c r="BT6" i="3" s="1"/>
  <c r="CD6" i="3" a="1"/>
  <c r="CD6" i="3" s="1"/>
  <c r="BQ6" i="3" a="1"/>
  <c r="BQ6" i="3" s="1"/>
  <c r="AO6" i="3" a="1"/>
  <c r="AO6" i="3" s="1"/>
  <c r="BS6" i="3" a="1"/>
  <c r="BS6" i="3" s="1"/>
  <c r="AI6" i="3" a="1"/>
  <c r="AI6" i="3" s="1"/>
  <c r="BA6" i="3" a="1"/>
  <c r="BA6" i="3" s="1"/>
  <c r="BU6" i="3" a="1"/>
  <c r="BU6" i="3" s="1"/>
  <c r="CE6" i="3" a="1"/>
  <c r="CE6" i="3" s="1"/>
  <c r="AR6" i="3" a="1"/>
  <c r="AR6" i="3" s="1"/>
  <c r="BB6" i="3" a="1"/>
  <c r="BB6" i="3" s="1"/>
  <c r="BV6" i="3" a="1"/>
  <c r="BV6" i="3" s="1"/>
  <c r="CF6" i="3" a="1"/>
  <c r="CF6" i="3" s="1"/>
  <c r="AS6" i="3" a="1"/>
  <c r="AS6" i="3" s="1"/>
  <c r="BC6" i="3" a="1"/>
  <c r="BC6" i="3" s="1"/>
  <c r="BW6" i="3" a="1"/>
  <c r="BW6" i="3" s="1"/>
  <c r="CG6" i="3" a="1"/>
  <c r="CG6" i="3" s="1"/>
  <c r="AT6" i="3" a="1"/>
  <c r="AT6" i="3" s="1"/>
  <c r="BD6" i="3" a="1"/>
  <c r="BD6" i="3" s="1"/>
  <c r="BL6" i="3" a="1"/>
  <c r="BL6" i="3" s="1"/>
  <c r="CH6" i="3" a="1"/>
  <c r="CH6" i="3" s="1"/>
  <c r="AU6" i="3" a="1"/>
  <c r="AU6" i="3" s="1"/>
  <c r="BE6" i="3" a="1"/>
  <c r="BE6" i="3" s="1"/>
  <c r="BM6" i="3" a="1"/>
  <c r="BM6" i="3" s="1"/>
  <c r="BX6" i="3" a="1"/>
  <c r="BX6" i="3" s="1"/>
  <c r="CI6" i="3" a="1"/>
  <c r="CI6" i="3" s="1"/>
  <c r="AJ6" i="3" a="1"/>
  <c r="AJ6" i="3" s="1"/>
  <c r="BF6" i="3" a="1"/>
  <c r="BF6" i="3" s="1"/>
  <c r="BN6" i="3" a="1"/>
  <c r="BN6" i="3" s="1"/>
  <c r="BY6" i="3" a="1"/>
  <c r="BY6" i="3" s="1"/>
  <c r="CJ6" i="3" a="1"/>
  <c r="CJ6" i="3" s="1"/>
  <c r="AK6" i="3" a="1"/>
  <c r="AK6" i="3" s="1"/>
  <c r="AV6" i="3" a="1"/>
  <c r="AV6" i="3" s="1"/>
  <c r="BG6" i="3" a="1"/>
  <c r="BG6" i="3" s="1"/>
  <c r="CK6" i="3" a="1"/>
  <c r="CK6" i="3" s="1"/>
  <c r="AL6" i="3" a="1"/>
  <c r="AL6" i="3" s="1"/>
  <c r="AW6" i="3" a="1"/>
  <c r="AW6" i="3" s="1"/>
  <c r="BH6" i="3" a="1"/>
  <c r="BH6" i="3" s="1"/>
  <c r="BP6" i="3" a="1"/>
  <c r="BP6" i="3" s="1"/>
  <c r="BZ6" i="3" a="1"/>
  <c r="BZ6" i="3" s="1"/>
  <c r="CL6" i="3" a="1"/>
  <c r="CL6" i="3" s="1"/>
  <c r="K6" i="3" a="1"/>
  <c r="K6" i="3" s="1"/>
  <c r="J6" i="3" a="1"/>
  <c r="J6" i="3" s="1"/>
  <c r="O6" i="3" a="1"/>
  <c r="O6" i="3" s="1"/>
  <c r="N6" i="3" a="1"/>
  <c r="N6" i="3" s="1"/>
  <c r="M6" i="3" a="1"/>
  <c r="M6" i="3" s="1"/>
  <c r="K85" i="3" l="1" a="1"/>
  <c r="K85" i="3" s="1"/>
  <c r="E92" i="3" a="1"/>
  <c r="E92" i="3" s="1"/>
  <c r="H85" i="3" a="1"/>
  <c r="H85" i="3" s="1"/>
  <c r="I85" i="3" a="1"/>
  <c r="I85" i="3" s="1"/>
  <c r="J85" i="3" a="1"/>
  <c r="J85" i="3" s="1"/>
  <c r="L85" i="3" a="1"/>
  <c r="L85" i="3" s="1"/>
  <c r="J31" i="4" a="1"/>
  <c r="J31" i="4" s="1"/>
  <c r="D31" i="4" s="1"/>
  <c r="E85" i="3" a="1"/>
  <c r="E85" i="3" s="1"/>
  <c r="F85" i="3" a="1"/>
  <c r="F85" i="3" s="1"/>
  <c r="G85" i="3" a="1"/>
  <c r="G85" i="3" s="1"/>
  <c r="T85" i="3" a="1"/>
  <c r="T85" i="3" s="1"/>
  <c r="AA86" i="3" a="1"/>
  <c r="AA86" i="3" s="1"/>
  <c r="Y90" i="3" a="1"/>
  <c r="Y90" i="3" s="1"/>
  <c r="AA85" i="3" a="1"/>
  <c r="AA85" i="3" s="1"/>
  <c r="Q91" i="3" a="1"/>
  <c r="Q91" i="3" s="1"/>
  <c r="R90" i="3" a="1"/>
  <c r="R90" i="3" s="1"/>
  <c r="S88" i="3" a="1"/>
  <c r="S88" i="3" s="1"/>
  <c r="H87" i="3" a="1"/>
  <c r="H87" i="3" s="1"/>
  <c r="U85" i="3" a="1"/>
  <c r="U85" i="3" s="1"/>
  <c r="I90" i="3" a="1"/>
  <c r="I90" i="3" s="1"/>
  <c r="J88" i="3" a="1"/>
  <c r="J88" i="3" s="1"/>
  <c r="W86" i="3" a="1"/>
  <c r="W86" i="3" s="1"/>
  <c r="X85" i="3" a="1"/>
  <c r="X85" i="3" s="1"/>
  <c r="L91" i="3" a="1"/>
  <c r="L91" i="3" s="1"/>
  <c r="O87" i="3" a="1"/>
  <c r="O87" i="3" s="1"/>
  <c r="Z90" i="3" a="1"/>
  <c r="Z90" i="3" s="1"/>
  <c r="E86" i="3" a="1"/>
  <c r="E86" i="3" s="1"/>
  <c r="F91" i="3" a="1"/>
  <c r="F91" i="3" s="1"/>
  <c r="G89" i="3" a="1"/>
  <c r="G89" i="3" s="1"/>
  <c r="T87" i="3" a="1"/>
  <c r="T87" i="3" s="1"/>
  <c r="O92" i="3" a="1"/>
  <c r="O92" i="3" s="1"/>
  <c r="AA92" i="3" a="1"/>
  <c r="AA92" i="3" s="1"/>
  <c r="P92" i="3" a="1"/>
  <c r="P92" i="3" s="1"/>
  <c r="Q92" i="3" a="1"/>
  <c r="Q92" i="3" s="1"/>
  <c r="Z92" i="3" a="1"/>
  <c r="Z92" i="3" s="1"/>
  <c r="F92" i="3" a="1"/>
  <c r="F92" i="3" s="1"/>
  <c r="R92" i="3" a="1"/>
  <c r="R92" i="3" s="1"/>
  <c r="M92" i="3" a="1"/>
  <c r="M92" i="3" s="1"/>
  <c r="G92" i="3" a="1"/>
  <c r="G92" i="3" s="1"/>
  <c r="S92" i="3" a="1"/>
  <c r="S92" i="3" s="1"/>
  <c r="H92" i="3" a="1"/>
  <c r="H92" i="3" s="1"/>
  <c r="I92" i="3" a="1"/>
  <c r="I92" i="3" s="1"/>
  <c r="U92" i="3" a="1"/>
  <c r="U92" i="3" s="1"/>
  <c r="J92" i="3" a="1"/>
  <c r="J92" i="3" s="1"/>
  <c r="V92" i="3" a="1"/>
  <c r="V92" i="3" s="1"/>
  <c r="K92" i="3" a="1"/>
  <c r="K92" i="3" s="1"/>
  <c r="W92" i="3" a="1"/>
  <c r="W92" i="3" s="1"/>
  <c r="N92" i="3" a="1"/>
  <c r="N92" i="3" s="1"/>
  <c r="X92" i="3" a="1"/>
  <c r="X92" i="3" s="1"/>
  <c r="Y92" i="3" a="1"/>
  <c r="Y92" i="3" s="1"/>
  <c r="U90" i="3" a="1"/>
  <c r="U90" i="3" s="1"/>
  <c r="V88" i="3" a="1"/>
  <c r="V88" i="3" s="1"/>
  <c r="K87" i="3" a="1"/>
  <c r="K87" i="3" s="1"/>
  <c r="M91" i="3" a="1"/>
  <c r="M91" i="3" s="1"/>
  <c r="X91" i="3" a="1"/>
  <c r="X91" i="3" s="1"/>
  <c r="AB85" i="3" a="1"/>
  <c r="AB85" i="3" s="1"/>
  <c r="AB86" i="3" a="1"/>
  <c r="AB86" i="3" s="1"/>
  <c r="AB87" i="3" a="1"/>
  <c r="AB87" i="3" s="1"/>
  <c r="AB88" i="3" a="1"/>
  <c r="AB88" i="3" s="1"/>
  <c r="AB89" i="3" a="1"/>
  <c r="AB89" i="3" s="1"/>
  <c r="AB90" i="3" a="1"/>
  <c r="AB90" i="3" s="1"/>
  <c r="AB91" i="3" a="1"/>
  <c r="AB91" i="3" s="1"/>
  <c r="AB92" i="3" a="1"/>
  <c r="AB92" i="3" s="1"/>
  <c r="AA87" i="3" a="1"/>
  <c r="AA87" i="3" s="1"/>
  <c r="P86" i="3" a="1"/>
  <c r="P86" i="3" s="1"/>
  <c r="Q86" i="3" a="1"/>
  <c r="Q86" i="3" s="1"/>
  <c r="Y91" i="3" a="1"/>
  <c r="Y91" i="3" s="1"/>
  <c r="R91" i="3" a="1"/>
  <c r="R91" i="3" s="1"/>
  <c r="S89" i="3" a="1"/>
  <c r="S89" i="3" s="1"/>
  <c r="H88" i="3" a="1"/>
  <c r="H88" i="3" s="1"/>
  <c r="Y88" i="3" a="1"/>
  <c r="Y88" i="3" s="1"/>
  <c r="I91" i="3" a="1"/>
  <c r="I91" i="3" s="1"/>
  <c r="J89" i="3" a="1"/>
  <c r="J89" i="3" s="1"/>
  <c r="W87" i="3" a="1"/>
  <c r="W87" i="3" s="1"/>
  <c r="L86" i="3" a="1"/>
  <c r="L86" i="3" s="1"/>
  <c r="L92" i="3" a="1"/>
  <c r="L92" i="3" s="1"/>
  <c r="O88" i="3" a="1"/>
  <c r="O88" i="3" s="1"/>
  <c r="P87" i="3" a="1"/>
  <c r="P87" i="3" s="1"/>
  <c r="E87" i="3" a="1"/>
  <c r="E87" i="3" s="1"/>
  <c r="F86" i="3" a="1"/>
  <c r="F86" i="3" s="1"/>
  <c r="G90" i="3" a="1"/>
  <c r="G90" i="3" s="1"/>
  <c r="T88" i="3" a="1"/>
  <c r="T88" i="3" s="1"/>
  <c r="N90" i="3" a="1"/>
  <c r="N90" i="3" s="1"/>
  <c r="U91" i="3" a="1"/>
  <c r="U91" i="3" s="1"/>
  <c r="V89" i="3" a="1"/>
  <c r="V89" i="3" s="1"/>
  <c r="K88" i="3" a="1"/>
  <c r="K88" i="3" s="1"/>
  <c r="X86" i="3" a="1"/>
  <c r="X86" i="3" s="1"/>
  <c r="M85" i="3" a="1"/>
  <c r="M85" i="3" s="1"/>
  <c r="Z86" i="3" a="1"/>
  <c r="Z86" i="3" s="1"/>
  <c r="AA88" i="3" a="1"/>
  <c r="AA88" i="3" s="1"/>
  <c r="P88" i="3" a="1"/>
  <c r="P88" i="3" s="1"/>
  <c r="Q87" i="3" a="1"/>
  <c r="Q87" i="3" s="1"/>
  <c r="R86" i="3" a="1"/>
  <c r="R86" i="3" s="1"/>
  <c r="S85" i="3" a="1"/>
  <c r="S85" i="3" s="1"/>
  <c r="S90" i="3" a="1"/>
  <c r="S90" i="3" s="1"/>
  <c r="H89" i="3" a="1"/>
  <c r="H89" i="3" s="1"/>
  <c r="I86" i="3" a="1"/>
  <c r="I86" i="3" s="1"/>
  <c r="J90" i="3" a="1"/>
  <c r="J90" i="3" s="1"/>
  <c r="W88" i="3" a="1"/>
  <c r="W88" i="3" s="1"/>
  <c r="L87" i="3" a="1"/>
  <c r="L87" i="3" s="1"/>
  <c r="Y85" i="3" a="1"/>
  <c r="Y85" i="3" s="1"/>
  <c r="N87" i="3" a="1"/>
  <c r="N87" i="3" s="1"/>
  <c r="O89" i="3" a="1"/>
  <c r="O89" i="3" s="1"/>
  <c r="P89" i="3" a="1"/>
  <c r="P89" i="3" s="1"/>
  <c r="E88" i="3" a="1"/>
  <c r="E88" i="3" s="1"/>
  <c r="F87" i="3" a="1"/>
  <c r="F87" i="3" s="1"/>
  <c r="N85" i="3" a="1"/>
  <c r="N85" i="3" s="1"/>
  <c r="G91" i="3" a="1"/>
  <c r="G91" i="3" s="1"/>
  <c r="T89" i="3" a="1"/>
  <c r="T89" i="3" s="1"/>
  <c r="U86" i="3" a="1"/>
  <c r="U86" i="3" s="1"/>
  <c r="V85" i="3" a="1"/>
  <c r="V85" i="3" s="1"/>
  <c r="V90" i="3" a="1"/>
  <c r="V90" i="3" s="1"/>
  <c r="K89" i="3" a="1"/>
  <c r="K89" i="3" s="1"/>
  <c r="X87" i="3" a="1"/>
  <c r="X87" i="3" s="1"/>
  <c r="M86" i="3" a="1"/>
  <c r="M86" i="3" s="1"/>
  <c r="Z87" i="3" a="1"/>
  <c r="Z87" i="3" s="1"/>
  <c r="AA89" i="3" a="1"/>
  <c r="AA89" i="3" s="1"/>
  <c r="P90" i="3" a="1"/>
  <c r="P90" i="3" s="1"/>
  <c r="Q88" i="3" a="1"/>
  <c r="Q88" i="3" s="1"/>
  <c r="R87" i="3" a="1"/>
  <c r="R87" i="3" s="1"/>
  <c r="O85" i="3" a="1"/>
  <c r="O85" i="3" s="1"/>
  <c r="S91" i="3" a="1"/>
  <c r="S91" i="3" s="1"/>
  <c r="H90" i="3" a="1"/>
  <c r="H90" i="3" s="1"/>
  <c r="I87" i="3" a="1"/>
  <c r="I87" i="3" s="1"/>
  <c r="Y89" i="3" a="1"/>
  <c r="Y89" i="3" s="1"/>
  <c r="J91" i="3" a="1"/>
  <c r="J91" i="3" s="1"/>
  <c r="W89" i="3" a="1"/>
  <c r="W89" i="3" s="1"/>
  <c r="L88" i="3" a="1"/>
  <c r="L88" i="3" s="1"/>
  <c r="Y86" i="3" a="1"/>
  <c r="Y86" i="3" s="1"/>
  <c r="N88" i="3" a="1"/>
  <c r="N88" i="3" s="1"/>
  <c r="O90" i="3" a="1"/>
  <c r="O90" i="3" s="1"/>
  <c r="P91" i="3" a="1"/>
  <c r="P91" i="3" s="1"/>
  <c r="E89" i="3" a="1"/>
  <c r="E89" i="3" s="1"/>
  <c r="F88" i="3" a="1"/>
  <c r="F88" i="3" s="1"/>
  <c r="G86" i="3" a="1"/>
  <c r="G86" i="3" s="1"/>
  <c r="T90" i="3" a="1"/>
  <c r="T90" i="3" s="1"/>
  <c r="U87" i="3" a="1"/>
  <c r="U87" i="3" s="1"/>
  <c r="N91" i="3" a="1"/>
  <c r="N91" i="3" s="1"/>
  <c r="V91" i="3" a="1"/>
  <c r="V91" i="3" s="1"/>
  <c r="K90" i="3" a="1"/>
  <c r="K90" i="3" s="1"/>
  <c r="X88" i="3" a="1"/>
  <c r="X88" i="3" s="1"/>
  <c r="M87" i="3" a="1"/>
  <c r="M87" i="3" s="1"/>
  <c r="Z88" i="3" a="1"/>
  <c r="Z88" i="3" s="1"/>
  <c r="AA90" i="3" a="1"/>
  <c r="AA90" i="3" s="1"/>
  <c r="Q85" i="3" a="1"/>
  <c r="Q85" i="3" s="1"/>
  <c r="Q89" i="3" a="1"/>
  <c r="Q89" i="3" s="1"/>
  <c r="R88" i="3" a="1"/>
  <c r="R88" i="3" s="1"/>
  <c r="S86" i="3" a="1"/>
  <c r="S86" i="3" s="1"/>
  <c r="M88" i="3" a="1"/>
  <c r="M88" i="3" s="1"/>
  <c r="H91" i="3" a="1"/>
  <c r="H91" i="3" s="1"/>
  <c r="I88" i="3" a="1"/>
  <c r="I88" i="3" s="1"/>
  <c r="J86" i="3" a="1"/>
  <c r="J86" i="3" s="1"/>
  <c r="W90" i="3" a="1"/>
  <c r="W90" i="3" s="1"/>
  <c r="L89" i="3" a="1"/>
  <c r="L89" i="3" s="1"/>
  <c r="Y87" i="3" a="1"/>
  <c r="Y87" i="3" s="1"/>
  <c r="N89" i="3" a="1"/>
  <c r="N89" i="3" s="1"/>
  <c r="O91" i="3" a="1"/>
  <c r="O91" i="3" s="1"/>
  <c r="E90" i="3" a="1"/>
  <c r="E90" i="3" s="1"/>
  <c r="F89" i="3" a="1"/>
  <c r="F89" i="3" s="1"/>
  <c r="G87" i="3" a="1"/>
  <c r="G87" i="3" s="1"/>
  <c r="Z85" i="3" a="1"/>
  <c r="Z85" i="3" s="1"/>
  <c r="T91" i="3" a="1"/>
  <c r="T91" i="3" s="1"/>
  <c r="U88" i="3" a="1"/>
  <c r="U88" i="3" s="1"/>
  <c r="V86" i="3" a="1"/>
  <c r="V86" i="3" s="1"/>
  <c r="W85" i="3" a="1"/>
  <c r="W85" i="3" s="1"/>
  <c r="K91" i="3" a="1"/>
  <c r="K91" i="3" s="1"/>
  <c r="X89" i="3" a="1"/>
  <c r="X89" i="3" s="1"/>
  <c r="Z91" i="3" a="1"/>
  <c r="Z91" i="3" s="1"/>
  <c r="Z89" i="3" a="1"/>
  <c r="Z89" i="3" s="1"/>
  <c r="AA91" i="3" a="1"/>
  <c r="AA91" i="3" s="1"/>
  <c r="R85" i="3" a="1"/>
  <c r="R85" i="3" s="1"/>
  <c r="Q90" i="3" a="1"/>
  <c r="Q90" i="3" s="1"/>
  <c r="R89" i="3" a="1"/>
  <c r="R89" i="3" s="1"/>
  <c r="S87" i="3" a="1"/>
  <c r="S87" i="3" s="1"/>
  <c r="H86" i="3" a="1"/>
  <c r="H86" i="3" s="1"/>
  <c r="T92" i="3" a="1"/>
  <c r="T92" i="3" s="1"/>
  <c r="I89" i="3" a="1"/>
  <c r="I89" i="3" s="1"/>
  <c r="J87" i="3" a="1"/>
  <c r="J87" i="3" s="1"/>
  <c r="M89" i="3" a="1"/>
  <c r="M89" i="3" s="1"/>
  <c r="W91" i="3" a="1"/>
  <c r="W91" i="3" s="1"/>
  <c r="L90" i="3" a="1"/>
  <c r="L90" i="3" s="1"/>
  <c r="N86" i="3" a="1"/>
  <c r="N86" i="3" s="1"/>
  <c r="O86" i="3" a="1"/>
  <c r="O86" i="3" s="1"/>
  <c r="P85" i="3" a="1"/>
  <c r="P85" i="3" s="1"/>
  <c r="M90" i="3" a="1"/>
  <c r="M90" i="3" s="1"/>
  <c r="E91" i="3" a="1"/>
  <c r="E91" i="3" s="1"/>
  <c r="F90" i="3" a="1"/>
  <c r="F90" i="3" s="1"/>
  <c r="G88" i="3" a="1"/>
  <c r="G88" i="3" s="1"/>
  <c r="T86" i="3" a="1"/>
  <c r="T86" i="3" s="1"/>
  <c r="U89" i="3" a="1"/>
  <c r="U89" i="3" s="1"/>
  <c r="V87" i="3" a="1"/>
  <c r="V87" i="3" s="1"/>
  <c r="K86" i="3" a="1"/>
  <c r="K86" i="3" s="1"/>
  <c r="X90" i="3" a="1"/>
  <c r="X90" i="3" s="1"/>
  <c r="DN9" i="3"/>
  <c r="DN13" i="3"/>
  <c r="DN10" i="3"/>
  <c r="DN14" i="3"/>
  <c r="DN15" i="3"/>
  <c r="DN8" i="3"/>
  <c r="DN12" i="3"/>
  <c r="DN11" i="3"/>
  <c r="AD85" i="3" l="1"/>
  <c r="D24" i="4" s="1"/>
  <c r="AD91" i="3"/>
  <c r="D46" i="4" s="1"/>
  <c r="AE89" i="3"/>
  <c r="D90" i="4" s="1" a="1"/>
  <c r="D90" i="4" s="1"/>
  <c r="AF88" i="3"/>
  <c r="D82" i="4" s="1" a="1"/>
  <c r="D82" i="4" s="1"/>
  <c r="AE90" i="3"/>
  <c r="D101" i="4" s="1" a="1"/>
  <c r="D101" i="4" s="1"/>
  <c r="AE88" i="3"/>
  <c r="D80" i="4" s="1" a="1"/>
  <c r="D80" i="4" s="1"/>
  <c r="AF89" i="3"/>
  <c r="D92" i="4" s="1" a="1"/>
  <c r="D92" i="4" s="1"/>
  <c r="AE87" i="3"/>
  <c r="D70" i="4" s="1" a="1"/>
  <c r="D70" i="4" s="1"/>
  <c r="AD88" i="3"/>
  <c r="D78" i="4" s="1"/>
  <c r="AD92" i="3"/>
  <c r="D57" i="4" s="1"/>
  <c r="AE86" i="3"/>
  <c r="D37" i="4" s="1" a="1"/>
  <c r="D37" i="4" s="1"/>
  <c r="AD87" i="3"/>
  <c r="D68" i="4" s="1"/>
  <c r="AF92" i="3"/>
  <c r="D61" i="4" s="1" a="1"/>
  <c r="D61" i="4" s="1"/>
  <c r="AE91" i="3"/>
  <c r="D48" i="4" s="1" a="1"/>
  <c r="D48" i="4" s="1"/>
  <c r="AF85" i="3"/>
  <c r="D28" i="4" s="1" a="1"/>
  <c r="D28" i="4" s="1"/>
  <c r="AF87" i="3"/>
  <c r="D72" i="4" s="1" a="1"/>
  <c r="D72" i="4" s="1"/>
  <c r="AE85" i="3"/>
  <c r="D26" i="4" s="1" a="1"/>
  <c r="D26" i="4" s="1"/>
  <c r="AF90" i="3"/>
  <c r="D103" i="4" s="1" a="1"/>
  <c r="D103" i="4" s="1"/>
  <c r="AD90" i="3"/>
  <c r="D99" i="4" s="1"/>
  <c r="AF86" i="3"/>
  <c r="AE92" i="3"/>
  <c r="D59" i="4" s="1" a="1"/>
  <c r="D59" i="4" s="1"/>
  <c r="AD86" i="3"/>
  <c r="AD89" i="3"/>
  <c r="D88" i="4" s="1"/>
  <c r="AF91" i="3"/>
  <c r="D50" i="4" s="1" a="1"/>
  <c r="D50" i="4" s="1"/>
  <c r="D35" i="4" l="1"/>
  <c r="D39" i="4" a="1"/>
  <c r="D3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<sst xmlns="http://schemas.openxmlformats.org/spreadsheetml/2006/main" count="1085" uniqueCount="254">
  <si>
    <t>Category</t>
  </si>
  <si>
    <t>MAIN</t>
  </si>
  <si>
    <t>MAIN_ID</t>
  </si>
  <si>
    <t>RANGE</t>
  </si>
  <si>
    <t>SCORE</t>
  </si>
  <si>
    <t>Water Table Depth</t>
  </si>
  <si>
    <t>Soil Type</t>
  </si>
  <si>
    <t>WT</t>
  </si>
  <si>
    <t>INPUT</t>
  </si>
  <si>
    <t>Water Table Depth (ft):</t>
  </si>
  <si>
    <t>Open ROW or Construction Corridor (ft):</t>
  </si>
  <si>
    <t>Soil Type:</t>
  </si>
  <si>
    <t>12+</t>
  </si>
  <si>
    <t>Selection</t>
  </si>
  <si>
    <t>ROW</t>
  </si>
  <si>
    <t>ST</t>
  </si>
  <si>
    <t>AFF_WT</t>
  </si>
  <si>
    <t>AFF_ROW</t>
  </si>
  <si>
    <t>AFF_ST</t>
  </si>
  <si>
    <t>ROW Open Corridor</t>
  </si>
  <si>
    <t>0-3</t>
  </si>
  <si>
    <t>8+</t>
  </si>
  <si>
    <t>3-8</t>
  </si>
  <si>
    <t>Sand</t>
  </si>
  <si>
    <t>Sand/Clay</t>
  </si>
  <si>
    <t>Rock</t>
  </si>
  <si>
    <t>Ref ID</t>
  </si>
  <si>
    <t>Input</t>
  </si>
  <si>
    <t>INPUTAFF_WT</t>
  </si>
  <si>
    <t>INPUTAFF_ROW</t>
  </si>
  <si>
    <t>INPUTAFF_ST</t>
  </si>
  <si>
    <t>Depth to Hard Rock</t>
  </si>
  <si>
    <t>DHR</t>
  </si>
  <si>
    <t>Depth to Lime Stone</t>
  </si>
  <si>
    <t>DLS</t>
  </si>
  <si>
    <t>Existing Grav Swr Condition</t>
  </si>
  <si>
    <t>Development Density</t>
  </si>
  <si>
    <t>DD</t>
  </si>
  <si>
    <t>EXG</t>
  </si>
  <si>
    <t>Neighborhood Character</t>
  </si>
  <si>
    <t>NC</t>
  </si>
  <si>
    <t>Poor</t>
  </si>
  <si>
    <t>Fair</t>
  </si>
  <si>
    <t>Good</t>
  </si>
  <si>
    <t>Excellent</t>
  </si>
  <si>
    <t>&lt;0.25 Acre Lot</t>
  </si>
  <si>
    <t>0.25-0.50 Acre Lot</t>
  </si>
  <si>
    <t>0.50 -1.00 Acre Lot</t>
  </si>
  <si>
    <t>1.00-3.00 Acre Lot</t>
  </si>
  <si>
    <t>&gt;3.0 Acre Lot</t>
  </si>
  <si>
    <t>Profile 1</t>
  </si>
  <si>
    <t>Profile 2</t>
  </si>
  <si>
    <t>Profile 3</t>
  </si>
  <si>
    <t>Profile 4</t>
  </si>
  <si>
    <t>0-4</t>
  </si>
  <si>
    <t>4-8</t>
  </si>
  <si>
    <t>AFF_DHR</t>
  </si>
  <si>
    <t>AFF_DLS</t>
  </si>
  <si>
    <t>AFF_EXG</t>
  </si>
  <si>
    <t>AFF_DD</t>
  </si>
  <si>
    <t>AFF_NC</t>
  </si>
  <si>
    <t>INPUTAFF_DHR</t>
  </si>
  <si>
    <t>INPUTAFF_DLS</t>
  </si>
  <si>
    <t>INPUTAFF_EXG</t>
  </si>
  <si>
    <t>INPUTAFF_DD</t>
  </si>
  <si>
    <t>INPUTAFF_NC</t>
  </si>
  <si>
    <t>Project Name:</t>
  </si>
  <si>
    <t>User Name:</t>
  </si>
  <si>
    <t>User Title:</t>
  </si>
  <si>
    <t>Project Number:</t>
  </si>
  <si>
    <t>LPS</t>
  </si>
  <si>
    <t>VAC</t>
  </si>
  <si>
    <t>GRAV</t>
  </si>
  <si>
    <t>Depth to Hard Rock:</t>
  </si>
  <si>
    <t>Depth to Lime Stone &amp; Hard Pan:</t>
  </si>
  <si>
    <t>Condition of Existing Gravity Sewer:</t>
  </si>
  <si>
    <t>Density of Development:</t>
  </si>
  <si>
    <t>Neighborhood Characteristic:</t>
  </si>
  <si>
    <t>No. of Lots to be Served:</t>
  </si>
  <si>
    <t>to hide select row and press shift + control + down, right click, select hide</t>
  </si>
  <si>
    <t>go to format -- row -- unhide to make them reappear</t>
  </si>
  <si>
    <t>Utility &amp; User Information</t>
  </si>
  <si>
    <t>Utility Name:</t>
  </si>
  <si>
    <t>Project Information</t>
  </si>
  <si>
    <t>Date of Analysis:</t>
  </si>
  <si>
    <t>Project Location:</t>
  </si>
  <si>
    <t>Input Selection for Project</t>
  </si>
  <si>
    <t>User Guide Link</t>
  </si>
  <si>
    <t>MODEL USER GUIDE: WATER TABLE</t>
  </si>
  <si>
    <t>Introduction</t>
  </si>
  <si>
    <t>BACK TO INPUT PAGE</t>
  </si>
  <si>
    <t xml:space="preserve">Please feel free to use the links to the user guides to see more information pertaining to each of the categories. </t>
  </si>
  <si>
    <t>SUMMARY_LPS</t>
  </si>
  <si>
    <t>SUMMARY_VAC</t>
  </si>
  <si>
    <t>SUMMARY_GRAV</t>
  </si>
  <si>
    <t>Low-Pressure Sewer</t>
  </si>
  <si>
    <t>Vacuum Sewer</t>
  </si>
  <si>
    <t>Gravity Sewer</t>
  </si>
  <si>
    <t>WATER TABLE DEPTH</t>
  </si>
  <si>
    <t>RETURN TO INPUT PAGE</t>
  </si>
  <si>
    <t>Water Table User Guide</t>
  </si>
  <si>
    <t>A FLORIDA RURAL WATER ASSOCIATION TECHNICAL GUIDANCE DOCUMENT</t>
  </si>
  <si>
    <t>A UTILITY MANAGER'S TOOL TO COMPARING AND EVALUATING THE USE OF ALTERNATIVE WASTEWATER COLLECTION SYSTEMS IN FLORIDA</t>
  </si>
  <si>
    <t>CLICK HERE TO BEGIN THE MODEL</t>
  </si>
  <si>
    <r>
      <t xml:space="preserve">Click </t>
    </r>
    <r>
      <rPr>
        <b/>
        <u/>
        <sz val="11"/>
        <color theme="1"/>
        <rFont val="Calibri"/>
        <family val="2"/>
        <scheme val="minor"/>
      </rPr>
      <t>here</t>
    </r>
    <r>
      <rPr>
        <b/>
        <sz val="11"/>
        <color theme="1"/>
        <rFont val="Calibri"/>
        <family val="2"/>
        <scheme val="minor"/>
      </rPr>
      <t xml:space="preserve"> </t>
    </r>
    <r>
      <rPr>
        <sz val="11"/>
        <color theme="1"/>
        <rFont val="Calibri"/>
        <family val="2"/>
        <scheme val="minor"/>
      </rPr>
      <t>for more information on the background and development of this model.</t>
    </r>
  </si>
  <si>
    <t>Depth to Limestone:</t>
  </si>
  <si>
    <t>Neighborhood Characteristics:</t>
  </si>
  <si>
    <t>PLACEHOLDER FOR SUMMARY OUTPUT COVER OR PAGE 1</t>
  </si>
  <si>
    <t>PROJECT NAME:</t>
  </si>
  <si>
    <t>PROJECT NUMBER:</t>
  </si>
  <si>
    <t>REPORT BY:</t>
  </si>
  <si>
    <t>DATE OF ANALYSIS:</t>
  </si>
  <si>
    <t>PROJECT SUMMARY REPORT</t>
  </si>
  <si>
    <t>CLICK HERE TO REVIEW YOUR OUTPUT REPORT AND PROJECT SUMMARY</t>
  </si>
  <si>
    <t>SEWER TOOL INPUT AND PROJECT INFORMATION</t>
  </si>
  <si>
    <t>INTRODUCTION (cont.)</t>
  </si>
  <si>
    <t>OWN</t>
  </si>
  <si>
    <t>UL</t>
  </si>
  <si>
    <t>CUS</t>
  </si>
  <si>
    <t>Do you believe the necessity of having components of an alternative wastewater collection system such as a grinder station or vacuum pit on private property is a factor in the selection of an alternative wastewater collection system?</t>
  </si>
  <si>
    <t>Political Factors</t>
  </si>
  <si>
    <t>Do you believe that utility leadership will:</t>
  </si>
  <si>
    <t>Do you believe that the intended customers will:</t>
  </si>
  <si>
    <t>Not Support the selection of an alternative wastewater collection system regardless of feasibility.</t>
  </si>
  <si>
    <t>Ownership Responsibilities</t>
  </si>
  <si>
    <t>Utility Leadership</t>
  </si>
  <si>
    <t>Customer Base</t>
  </si>
  <si>
    <t>Possibly, but we have a plan.</t>
  </si>
  <si>
    <t>No, we don’t believe that will be an issue.</t>
  </si>
  <si>
    <t>Support the selection of an alternative wastewater collection system.</t>
  </si>
  <si>
    <t>Question the selection of an alternative wastewater collection system.</t>
  </si>
  <si>
    <t>It definitely is an issue.</t>
  </si>
  <si>
    <t>WATER TABLE FACTORS MATRIX</t>
  </si>
  <si>
    <t>Tier</t>
  </si>
  <si>
    <t>Gravity</t>
  </si>
  <si>
    <t>Low-Pressure</t>
  </si>
  <si>
    <t>Vacuum</t>
  </si>
  <si>
    <t xml:space="preserve">Incrementally increasing cost of construction and reduced constructability due to de-watering requirements. </t>
  </si>
  <si>
    <t xml:space="preserve">Cost affected but less than gravity. </t>
  </si>
  <si>
    <t>No Effect</t>
  </si>
  <si>
    <t>MODEL USER GUIDE: SOIL TYPE</t>
  </si>
  <si>
    <t>Sand Increases the cost of gravity sewer as structural support is required to hold ditch open. At certain depth (OSHA) a box will be required anyway.</t>
  </si>
  <si>
    <t>Best soil for construction for all three alternatives as  it provides for a ditch that will stand without significant structural support.</t>
  </si>
  <si>
    <t>Increases cost of gravity sewer exponentially. Depth that rock starts also affects cost.</t>
  </si>
  <si>
    <t>less of an affect since ditch is 36-inches or less.</t>
  </si>
  <si>
    <t>Slighly greater affect than low pressure but much less than gravity since ditch is shallower.</t>
  </si>
  <si>
    <t>Much less of an affect than gravity as rock usually is not within top three feet.</t>
  </si>
  <si>
    <t>SOIL TYPE FACTORS MATRIX</t>
  </si>
  <si>
    <t>Soil Type User Guide</t>
  </si>
  <si>
    <t>OVERALL</t>
  </si>
  <si>
    <t>POL</t>
  </si>
  <si>
    <t>SOIL TYPE</t>
  </si>
  <si>
    <t>0-5</t>
  </si>
  <si>
    <t>5-12</t>
  </si>
  <si>
    <t>OPEN CONSTRUCTION CORRIDOR</t>
  </si>
  <si>
    <t>DENSITY OF DEVELOPMENT</t>
  </si>
  <si>
    <t>CHARACTER OF NEIGHBORHOOD</t>
  </si>
  <si>
    <t>DEPTH TO HARD ROCK</t>
  </si>
  <si>
    <t>DEPTH TO LIME STONE OR HARD PAN</t>
  </si>
  <si>
    <t>CONDITION OF EXISTING GRAVITY SEWER</t>
  </si>
  <si>
    <t>Version 0.0.1</t>
  </si>
  <si>
    <r>
      <t xml:space="preserve">For many years gravity wastewater collection systems were considered the only way to collect and move wastewater to the treatment and disposal facilities.  Until relatively recently, every regulatory body primarily addressed gravity sewer and no other alternatives.  Technical documents and reference manuals provided guidance primarily for gravity sewer and not alternatives.
Although alternatives to gravity wastewater collection have been around for many years, they are only recently becoming more widely accepted and mainstream.  There is, still, in many areas and many utility providers a hesitancy to consider alternative collection systems.  And for many regulatory agencies, alternative sewers still require that the provider prove that there is sufficient reason to use alternative sewer in lieu of gravity sewer.
There are many areas in the State of Florida that have successfully implemented both low pressure systems (including STEP systems) and vacuum systems.  These utilities have shown that both types of alternative wastewater collection systems are viable and fiscally preferable to gravity sewer.  Both systems have been around long enough that the long-term advantages and disadvantages are well known.  Aspects of these systems that were long thought to be disadvantages that could not be overcome have been proven not to be the impediments that they were once thought to be.  Operations and maintenance cost have been proven to be much less than originally thought and even less expensive than gravity sewer in many cases.
The purpose of this tool is to provide the reader an unbiased review and evaluation of alternative wastewater collection systems relative to traditional gravity wastewater collection systems.  It is intended to provide the user with the tools necessary to prove that alternative wastewater collection systems are a viable alternative and to be able to present that information to a larger decision making or controlling regulatory body.  This tool is, however, not intended to be a replacement for a present worth analysis of all the potential alternatives.  A present worth analysis is mandatory when selecting a solution.  The tool is intended to provide an in-depth review of the physical and political limitations of the project area so that the user can properly estimate the cost of the various alternatives.
One way to begin the present worth analysis would be to determine average costs for the major components of each type of system in the areas surrounding the project area.  The user could then use the tool to adjust unit prices to develop the final present worth analysis.  There are many sources of information on average costs throughout the state including other utilities that have already evaluated various alternatives and the experienced staff at Florida Rural Water Association.  Contact your local FRWA circuit rider or the main office of FRWA for assistance.
There are numerous technical guidelines that have been published that can also assist the user in evaluation.  The three listed below are both informative and listed as regulatory guidelines by the Florida Department of Environmental Protection.
</t>
    </r>
    <r>
      <rPr>
        <b/>
        <sz val="12"/>
        <color theme="1"/>
        <rFont val="Calibri"/>
        <family val="2"/>
        <scheme val="minor"/>
      </rPr>
      <t xml:space="preserve">Design and Specification Guidelines for Low Pressure Sewer Systems </t>
    </r>
    <r>
      <rPr>
        <sz val="12"/>
        <color theme="1"/>
        <rFont val="Calibri"/>
        <family val="2"/>
        <scheme val="minor"/>
      </rPr>
      <t xml:space="preserve">(1981). Department of Environmental Protection, 2600 Blair Stone Road, MS 3540, Tallahassee, FL 32399, www.dep.state.fl.us/water.
</t>
    </r>
    <r>
      <rPr>
        <b/>
        <sz val="12"/>
        <color theme="1"/>
        <rFont val="Calibri"/>
        <family val="2"/>
        <scheme val="minor"/>
      </rPr>
      <t xml:space="preserve">Manual of Practice No. FD-12. Alternative Sewer Systems </t>
    </r>
    <r>
      <rPr>
        <sz val="12"/>
        <color theme="1"/>
        <rFont val="Calibri"/>
        <family val="2"/>
        <scheme val="minor"/>
      </rPr>
      <t xml:space="preserve">(1986). Water Environment Federation, 601 Wythe Street, Alexandria, VA 22314, www.wef.org.
</t>
    </r>
    <r>
      <rPr>
        <b/>
        <sz val="12"/>
        <color theme="1"/>
        <rFont val="Calibri"/>
        <family val="2"/>
        <scheme val="minor"/>
      </rPr>
      <t xml:space="preserve">Alternative Wastewater Collection Systems </t>
    </r>
    <r>
      <rPr>
        <sz val="12"/>
        <color theme="1"/>
        <rFont val="Calibri"/>
        <family val="2"/>
        <scheme val="minor"/>
      </rPr>
      <t>(1991). EPA/625/1-91/024. NTIS# PB93-1162591N2. National Technical Information Service, 5285 Port Royal Road, Springfield, VA 22161, www.ntis.gov.
The tool uses the various user selected input on this form to evaluate traditional gravity wastewater collection versus alternative wastewater collection systems. Many of the factors used in the evaluation are based on the physical features within the area of interest. In some cases, the user may find it advantageous to break up their project area into smaller components if the physical features vary across the project area.</t>
    </r>
  </si>
  <si>
    <r>
      <t xml:space="preserve">The presence of a water table between the ground surface and to approximately 18 inches below the bottom of the pipe is the most significant factor in the selection of a wastewater collection system. Additionally, in areas where there are existing septic tanks, water table issues are the primary reason a wastewater collection system is being considered.
The depth to the water table in the project area significantly affects both construction costs and construction efforts. Water table depth also affects operation and maintenance. The influence of water table on each of the three types of sewer systems being evaluated by this tool is discussed below.
</t>
    </r>
    <r>
      <rPr>
        <b/>
        <sz val="11"/>
        <color theme="1"/>
        <rFont val="Calibri"/>
        <family val="2"/>
        <scheme val="minor"/>
      </rPr>
      <t>Gravity Systems -</t>
    </r>
    <r>
      <rPr>
        <sz val="11"/>
        <color theme="1"/>
        <rFont val="Calibri"/>
        <family val="2"/>
        <scheme val="minor"/>
      </rPr>
      <t xml:space="preserve"> Water table depth affects gravity collection systems much more than any of the alternative wastewater collection systems. It is common for gravity sewers to be installed at depths of up to 10 to 12 feet. The depth of the water table even at a depth equivalent to the center line of the pipe requires dewatering to be able to achieve proper compaction to place the pipe. The cost of a gravity system increases exponentially when the groundwater is near the surface.
The presence of groundwater at or above the center line of a gravity sewer system can also significantly affect the operation and maintenance costs associated with gravity sewer. Inflow and infiltration issues are notorious within gravity sewer collection systems. Because of the rather shallow nature of the services between the main gravity trunkline and the house, property owners have been known to connect storm water sources into the gravity sewer collection system.
</t>
    </r>
    <r>
      <rPr>
        <b/>
        <sz val="11"/>
        <color theme="1"/>
        <rFont val="Calibri"/>
        <family val="2"/>
        <scheme val="minor"/>
      </rPr>
      <t>Low Pressure System -</t>
    </r>
    <r>
      <rPr>
        <sz val="11"/>
        <color theme="1"/>
        <rFont val="Calibri"/>
        <family val="2"/>
        <scheme val="minor"/>
      </rPr>
      <t xml:space="preserve"> Low-pressure systems are affected the least by the presence of groundwater in the project area. Low-pressure systems are installed at shallow depths and can be installed by directional drilling which eliminates the need for dewatering systems even in locations where the groundwater is shallower. Low-pressure systems have no pipe at atmospheric pressure except for a small distance between the grinder station and the house. Because low-pressure systems are under pressure there is no opportunity for inflow and infiltration to enter the system. For all the reasons discussed above, low-pressure systems operation and maintenance costs are also not affected by the depth to the water table.
</t>
    </r>
    <r>
      <rPr>
        <b/>
        <sz val="11"/>
        <color theme="1"/>
        <rFont val="Calibri"/>
        <family val="2"/>
        <scheme val="minor"/>
      </rPr>
      <t>Vacuum Systems -</t>
    </r>
    <r>
      <rPr>
        <sz val="11"/>
        <color theme="1"/>
        <rFont val="Calibri"/>
        <family val="2"/>
        <scheme val="minor"/>
      </rPr>
      <t xml:space="preserve"> Vacuum collection systems are not affected by the depth of the water table as significantly as gravity collection systems but are affected more than low-pressure systems because their pipework system is at atmospheric pressure or less when under suction. Vacuum systems are usually installed at fairly shallow depths which means that in many areas the water table depth would have to be 4 foot or less to affect construction or to cause an inflow and infiltration problem.
</t>
    </r>
    <r>
      <rPr>
        <b/>
        <sz val="11"/>
        <color theme="1"/>
        <rFont val="Calibri"/>
        <family val="2"/>
        <scheme val="minor"/>
      </rPr>
      <t xml:space="preserve">User Inputs - </t>
    </r>
    <r>
      <rPr>
        <sz val="11"/>
        <color theme="1"/>
        <rFont val="Calibri"/>
        <family val="2"/>
        <scheme val="minor"/>
      </rPr>
      <t>The user should input a water table depth that is characteristic of the entire project area. In most cases this should be an average water table depth throughout the project area.</t>
    </r>
  </si>
  <si>
    <r>
      <t xml:space="preserve">Open right of way or construction corridor is defined as the width of unimpeded construction path for the intended construction. Both the above ground condition and below ground condition are applicable. Above ground items such as sidewalks, lined ditches, utility poles, signs, and landscaping add to the difficulty of the construction effort and the cost to install wastewater collection systems. Other below ground conflicts such as utilities, associated services, and particularly stormwater collection systems increase the construction cost of the proposed project.
</t>
    </r>
    <r>
      <rPr>
        <b/>
        <sz val="11"/>
        <color theme="1"/>
        <rFont val="Calibri"/>
        <family val="2"/>
        <scheme val="minor"/>
      </rPr>
      <t xml:space="preserve">Gravity Systems - </t>
    </r>
    <r>
      <rPr>
        <sz val="11"/>
        <color theme="1"/>
        <rFont val="Calibri"/>
        <family val="2"/>
        <scheme val="minor"/>
      </rPr>
      <t xml:space="preserve">Gravity collection systems require the widest open right away or construction corridor for the installation of the gravity sewer lines and manholes. Since gravity wastewater collection systems can reach depths of 10 to 12 feet an unimpeded construction corridor of at least eight feet is required to avoid disturbing above ground and below ground impediments. Items which impede into the 8-foot width require their removal and reinstallation or alternatively relocation of the items to construct the gravity sewer system. The cost of removal and reinstallation or relocation must be considered in any present worth analysis.
</t>
    </r>
    <r>
      <rPr>
        <b/>
        <sz val="11"/>
        <color theme="1"/>
        <rFont val="Calibri"/>
        <family val="2"/>
        <scheme val="minor"/>
      </rPr>
      <t xml:space="preserve">Low-pressure Systems - </t>
    </r>
    <r>
      <rPr>
        <sz val="11"/>
        <color theme="1"/>
        <rFont val="Calibri"/>
        <family val="2"/>
        <scheme val="minor"/>
      </rPr>
      <t xml:space="preserve">Low-pressure systems require the least unimpeded construction corridor for successful installation of the system. Low-pressure systems can be installed with minimum cover in all areas. Low-pressure systems can also be installed by directionally drilling the main line, avoiding open cuts in many areas.
</t>
    </r>
    <r>
      <rPr>
        <b/>
        <sz val="11"/>
        <color theme="1"/>
        <rFont val="Calibri"/>
        <family val="2"/>
        <scheme val="minor"/>
      </rPr>
      <t xml:space="preserve">Vacuum Systems - </t>
    </r>
    <r>
      <rPr>
        <sz val="11"/>
        <color theme="1"/>
        <rFont val="Calibri"/>
        <family val="2"/>
        <scheme val="minor"/>
      </rPr>
      <t xml:space="preserve">Vacuum systems require much less unimpeded construction corridor than gravity systems. The widths required are similar to low-pressure systems but may be slightly larger due to the necessity of laying the lines on tight slopes with fittings required at regular intervals. Vacuum systems must be constructed with an open ditch. Directional drilling is not an option.
</t>
    </r>
    <r>
      <rPr>
        <b/>
        <sz val="11"/>
        <color theme="1"/>
        <rFont val="Calibri"/>
        <family val="2"/>
        <scheme val="minor"/>
      </rPr>
      <t xml:space="preserve">User Inputs - </t>
    </r>
    <r>
      <rPr>
        <sz val="11"/>
        <color theme="1"/>
        <rFont val="Calibri"/>
        <family val="2"/>
        <scheme val="minor"/>
      </rPr>
      <t>The users should select and input what is characteristic of the entire project area. In most cases this should be the average unimpeded construction corridor available for construction. If the project area is large and the condition varies significantly throughout the project area, the user may elect to split the project area into multiple, smaller project areas.</t>
    </r>
  </si>
  <si>
    <t>MODEL USER GUIDE: DENSITY OF DEVELOPMENT</t>
  </si>
  <si>
    <r>
      <t xml:space="preserve">Density of development effects the amount of infrastructure that must be installed in any project area and can dramatically affect construction costs.
</t>
    </r>
    <r>
      <rPr>
        <b/>
        <sz val="11"/>
        <color theme="1"/>
        <rFont val="Calibri"/>
        <family val="2"/>
        <scheme val="minor"/>
      </rPr>
      <t xml:space="preserve">Gravity Systems - </t>
    </r>
    <r>
      <rPr>
        <sz val="11"/>
        <color theme="1"/>
        <rFont val="Calibri"/>
        <family val="2"/>
        <scheme val="minor"/>
      </rPr>
      <t xml:space="preserve">As the density of development increases, the amount of collection line associated with gravity systems decreases. However, the number of services in any given area increases. Additionally, as density increases the necessity for more lift stations or higher capacity lift stations is required. Generally, unless the density of the development is very high the total cost of a gravity system does not change per served lot with increased density.
If the density of development is very low as in the case of rural areas, the cost of gravity systems can increase dramatically as more gravity collection line is required to be installed for each effective connection.
</t>
    </r>
    <r>
      <rPr>
        <b/>
        <sz val="11"/>
        <color theme="1"/>
        <rFont val="Calibri"/>
        <family val="2"/>
        <scheme val="minor"/>
      </rPr>
      <t xml:space="preserve">Low-pressure Systems - </t>
    </r>
    <r>
      <rPr>
        <sz val="11"/>
        <color theme="1"/>
        <rFont val="Calibri"/>
        <family val="2"/>
        <scheme val="minor"/>
      </rPr>
      <t xml:space="preserve">As the density of development increases the cost of low-pressure systems increases quickly due to the increased requirement for additional grinder stations which represent a significant portion of a low-pressure systems cost.
In areas of very low density of development such as rural areas the cost of low-pressure systems quickly decreases compared to gravity and vacuum systems as the number of grinder stations decreases.
</t>
    </r>
    <r>
      <rPr>
        <b/>
        <sz val="11"/>
        <color theme="1"/>
        <rFont val="Calibri"/>
        <family val="2"/>
        <scheme val="minor"/>
      </rPr>
      <t xml:space="preserve">Vacuum Systems - </t>
    </r>
    <r>
      <rPr>
        <sz val="11"/>
        <color theme="1"/>
        <rFont val="Calibri"/>
        <family val="2"/>
        <scheme val="minor"/>
      </rPr>
      <t xml:space="preserve">Vacuum systems become very cost efficient in areas where the density of development is high. The amount vacuum collection line required to be installed for each vacuum pumping station is significantly decreased. Additionally, in areas where density is high, multiple residential units can be served with a single vacuum pit.
</t>
    </r>
    <r>
      <rPr>
        <b/>
        <sz val="11"/>
        <color theme="1"/>
        <rFont val="Calibri"/>
        <family val="2"/>
        <scheme val="minor"/>
      </rPr>
      <t xml:space="preserve">User Inputs - </t>
    </r>
    <r>
      <rPr>
        <sz val="11"/>
        <color theme="1"/>
        <rFont val="Calibri"/>
        <family val="2"/>
        <scheme val="minor"/>
      </rPr>
      <t>Select the density closest to the project areas characteristic from the drop-down menu.</t>
    </r>
  </si>
  <si>
    <t>MODEL USER GUIDE: NEIGHBORHOOD CHARACTERISTIC</t>
  </si>
  <si>
    <r>
      <t xml:space="preserve">The characteristics of a neighborhood have been found to affect the cost of the connections to a wastewater collection system. As the value of homes increases, the cost of any connection from the home to the collection system will increase. As the value of homes and real estate increases items such as landscaping, irrigation systems, decorative driveways, decorative sidewalks, yard electrical, and other items typically seen in more expensive neighborhoods can significantly increase the cost of the individual connection from the home to the collection system.
One construction item that is significantly affected by the characteristics of a neighborhood is the abandonment of existing septic tanks. Generally, the cost of abandoning a septic tank does not vary with the selected wastewater collection system. However, there have been instances where low-pressure systems have integrated existing septic tanks into the new collection system as holding tanks.
</t>
    </r>
    <r>
      <rPr>
        <b/>
        <sz val="11"/>
        <color theme="1"/>
        <rFont val="Calibri"/>
        <family val="2"/>
        <scheme val="minor"/>
      </rPr>
      <t>Gravity Systems -</t>
    </r>
    <r>
      <rPr>
        <sz val="11"/>
        <color theme="1"/>
        <rFont val="Calibri"/>
        <family val="2"/>
        <scheme val="minor"/>
      </rPr>
      <t xml:space="preserve"> The cost of connecting a home to gravity wastewater collection system generally increases as the value of neighborhoods increases. Unless the homes are at a substantial distance away from the right of way line, however, gravity sewer connections are generally not more expensive than alternative wastewater collection system connections. If homes are set back substantially away from right of way lines the cost of the gravity connections can become more expensive than low-pressure system connections due to the depth required as you approach the right of way line.
</t>
    </r>
    <r>
      <rPr>
        <b/>
        <sz val="11"/>
        <color theme="1"/>
        <rFont val="Calibri"/>
        <family val="2"/>
        <scheme val="minor"/>
      </rPr>
      <t xml:space="preserve">Low-Pressure Systems - </t>
    </r>
    <r>
      <rPr>
        <sz val="11"/>
        <color theme="1"/>
        <rFont val="Calibri"/>
        <family val="2"/>
        <scheme val="minor"/>
      </rPr>
      <t xml:space="preserve">The cost of connecting a home to a low-pressure collection system also increases as the value of the property served increases. Some costs such as the connection to the home electrical system can substantially increase. Low-pressure system connections can generally be constructed using a ditching machine as opposed to a piece of equipment with a bucket. This can provide substantial savings over gravity and vacuum systems where landscaping and hardscaping in yards exists. In some cases, the low-pressure lines can be installed on private property via directional drilling, offering some cost savings.
</t>
    </r>
    <r>
      <rPr>
        <b/>
        <sz val="11"/>
        <color theme="1"/>
        <rFont val="Calibri"/>
        <family val="2"/>
        <scheme val="minor"/>
      </rPr>
      <t>Vacuum Systems -</t>
    </r>
    <r>
      <rPr>
        <sz val="11"/>
        <color theme="1"/>
        <rFont val="Calibri"/>
        <family val="2"/>
        <scheme val="minor"/>
      </rPr>
      <t xml:space="preserve"> Like gravity systems, vacuum system connections must be installed with a machine with a bucket. Cost of the connection increases as the property values increase. The cost of a vacuum system connection is generally similar to a gravity system connection except where the homes are located some distance away from the right of way line. In these cases, vacuum systems have an advantage over gravity systems as their maximum depth generally does not exceed 4 feet.
</t>
    </r>
    <r>
      <rPr>
        <b/>
        <sz val="11"/>
        <color theme="1"/>
        <rFont val="Calibri"/>
        <family val="2"/>
        <scheme val="minor"/>
      </rPr>
      <t xml:space="preserve">User Inputs - </t>
    </r>
    <r>
      <rPr>
        <sz val="11"/>
        <color theme="1"/>
        <rFont val="Calibri"/>
        <family val="2"/>
        <scheme val="minor"/>
      </rPr>
      <t>Select the profile from the descriptions below that best suits the entire project area. the profiles below are intended to categorize a neighborhood relative to the city county or other areas of consideration surrounding the project area.
The users should note that the current state of Florida values listed below are for the entire state. These values must be weighed against the actual values in the city or county where the project area falls.</t>
    </r>
  </si>
  <si>
    <t>MODEL USER GUIDE: DEPTH TO HARD ROCK</t>
  </si>
  <si>
    <t>MODEL USER GUIDE: DEPTH TO LIME STONE OR HARD PAN</t>
  </si>
  <si>
    <t>MODEL USER GUIDE: CONDITION OF EXISTING GRAVITY SEWER</t>
  </si>
  <si>
    <r>
      <t xml:space="preserve">The condition of existing gravity sewer is only applicable to those projects where gravity sewer systems exist, and the user is comparing the cost of repairing the gravity sewer system versus the cost of installing and alternative wastewater collection system. For purposes of the evaluation in the Tool the four conditions are defined as follows:
</t>
    </r>
    <r>
      <rPr>
        <b/>
        <sz val="11"/>
        <color theme="1"/>
        <rFont val="Calibri"/>
        <family val="2"/>
        <scheme val="minor"/>
      </rPr>
      <t>POOR –</t>
    </r>
    <r>
      <rPr>
        <sz val="11"/>
        <color theme="1"/>
        <rFont val="Calibri"/>
        <family val="2"/>
        <scheme val="minor"/>
      </rPr>
      <t xml:space="preserve"> 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t>
    </r>
    <r>
      <rPr>
        <b/>
        <sz val="11"/>
        <color theme="1"/>
        <rFont val="Calibri"/>
        <family val="2"/>
        <scheme val="minor"/>
      </rPr>
      <t>FAIR –</t>
    </r>
    <r>
      <rPr>
        <sz val="11"/>
        <color theme="1"/>
        <rFont val="Calibri"/>
        <family val="2"/>
        <scheme val="minor"/>
      </rPr>
      <t xml:space="preserve"> A system that is designed according to current standards and constructed using current construction techniques but is showing evidence of poor construction, age, or lack of maintenance. There is a requirement to flush portions of the system on a regular basis due to accumulation of wastewater solids. Most flushed areas show no standing water after flushing. Only minor standing water issues exist. There is inflow and infiltration during extended periods of high groundwater and during moderate rainfall events. There is some evidence of soil or other debris entering the system or building up due to lack of, or inconsistent, appropriate fall (slope) in the system. Some manholes have structural issues, but failure is not imminent and can still be repaired using surface treatments.
</t>
    </r>
    <r>
      <rPr>
        <b/>
        <sz val="11"/>
        <color theme="1"/>
        <rFont val="Calibri"/>
        <family val="2"/>
        <scheme val="minor"/>
      </rPr>
      <t xml:space="preserve">GOOD – </t>
    </r>
    <r>
      <rPr>
        <sz val="11"/>
        <color theme="1"/>
        <rFont val="Calibri"/>
        <family val="2"/>
        <scheme val="minor"/>
      </rPr>
      <t xml:space="preserve">A system designed according to current standards and constructed using current construction techniques. The system functions with little requirement to flush or otherwise provide ongoing maintenance. After flushing there is no evidence of standing water. There is very little inflow or infiltration and is mostly due to open portions of the system and illegal connections on private property. There is no evidence of soil or other debris entering the system or building up due to lack of appropriate fall (slope) in the system. Manholes are in good shape with no structural issues.
</t>
    </r>
    <r>
      <rPr>
        <b/>
        <sz val="11"/>
        <color theme="1"/>
        <rFont val="Calibri"/>
        <family val="2"/>
        <scheme val="minor"/>
      </rPr>
      <t xml:space="preserve">
EXCELLENT –</t>
    </r>
    <r>
      <rPr>
        <sz val="11"/>
        <color theme="1"/>
        <rFont val="Calibri"/>
        <family val="2"/>
        <scheme val="minor"/>
      </rPr>
      <t xml:space="preserve"> A system designed according to current standards and constructed using current construction techniques. The system functions with no requirement to flush or otherwise provide ongoing maintenance. There is no inflow or infiltration even during the heaviest rain events or periods of high groundwater. There is no evidence of soil or other debris entering the system or building up due to lack of appropriate fall in the system.</t>
    </r>
  </si>
  <si>
    <t>0-5 Feet</t>
  </si>
  <si>
    <t>5-12 Feet</t>
  </si>
  <si>
    <t>12+ Feet</t>
  </si>
  <si>
    <t>&lt; 0.25 Acres</t>
  </si>
  <si>
    <t>0.25-0.5 Acres</t>
  </si>
  <si>
    <t>0.5-1.0 Acres</t>
  </si>
  <si>
    <t>1.0-3.0 Acres</t>
  </si>
  <si>
    <t>3.0+ Acres</t>
  </si>
  <si>
    <t>Cost of gravity per lot increases with lot size due to expense of gravity line at depth.</t>
  </si>
  <si>
    <t>Cost of low pressure increases more with density due to requirement for grinder station. Cost of line is much cheaper than gravity.</t>
  </si>
  <si>
    <t>Cost of vacuum increases with density due to connection requirements. Line not as expensive per foot as gravity.</t>
  </si>
  <si>
    <t>Profile</t>
  </si>
  <si>
    <t>Property Value Percentile</t>
  </si>
  <si>
    <t>Assessed Property Value</t>
  </si>
  <si>
    <t>House Size (sf)</t>
  </si>
  <si>
    <t>&lt;$58,000</t>
  </si>
  <si>
    <t>$58,000-$84,000</t>
  </si>
  <si>
    <t>$84,000-$127,000</t>
  </si>
  <si>
    <t>$127,000+</t>
  </si>
  <si>
    <t>&lt;1,350</t>
  </si>
  <si>
    <t>1,350-1,727</t>
  </si>
  <si>
    <t>1,727-2,197</t>
  </si>
  <si>
    <t>2,197+</t>
  </si>
  <si>
    <t>Information for hard rock will go here.</t>
  </si>
  <si>
    <t>Information for depth to lime stone will go here.</t>
  </si>
  <si>
    <t>DEVELOPMENT DENSITY FACTORS MATRIX</t>
  </si>
  <si>
    <t>NEIGHBORHOOD CHARACTERISTIC FACTORS MATRIX</t>
  </si>
  <si>
    <t>MODEL USER GUIDE: OPEN RIGHT-OF-WAY or CONSTRUCTION CORRIDOR</t>
  </si>
  <si>
    <t>Open ROW or Corridor User Guide</t>
  </si>
  <si>
    <t>Density of Development User Guide</t>
  </si>
  <si>
    <t>Neighborhood Characteristic User Guide</t>
  </si>
  <si>
    <t>Depth to Hard Rock User Guide</t>
  </si>
  <si>
    <t>Depth to Lime Stone User Guide</t>
  </si>
  <si>
    <t>Condition of Gravity Sewer User Guide</t>
  </si>
  <si>
    <r>
      <t xml:space="preserve">Welcome to the </t>
    </r>
    <r>
      <rPr>
        <b/>
        <sz val="11"/>
        <color theme="1"/>
        <rFont val="Calibri"/>
        <family val="2"/>
        <scheme val="minor"/>
      </rPr>
      <t>FRWA Utility Managers Tool to Comparing and Evaluating the Use of Alternative Wastewater Collection Systems in Florida</t>
    </r>
    <r>
      <rPr>
        <sz val="11"/>
        <color theme="1"/>
        <rFont val="Calibri"/>
        <family val="2"/>
        <scheme val="minor"/>
      </rPr>
      <t xml:space="preserve">. This form, and the input selections below, represents all of the input information that will be provided by the user to prepare the evaluation for their project. Users are encouraged to click the link below to view a more in depth welcome and introduction to the tool.  Users are also encouraged to explore the links beside each of the input factors below to gain a better understanding of the variables involved in the evaluation.
This tool was prepared in conjunction with the Florida Rural Water Association Technical Guidance Document entitled </t>
    </r>
    <r>
      <rPr>
        <b/>
        <sz val="11"/>
        <color theme="1"/>
        <rFont val="Calibri"/>
        <family val="2"/>
        <scheme val="minor"/>
      </rPr>
      <t>A Utility Managers Guide to Comparing and Evaluating the Use of Alternative Wastewater Collection Systems in Florida</t>
    </r>
    <r>
      <rPr>
        <sz val="11"/>
        <color theme="1"/>
        <rFont val="Calibri"/>
        <family val="2"/>
        <scheme val="minor"/>
      </rPr>
      <t>. While the information in this tool contains much of the information in the Guide, the user is encouraged to acquire that document to gain a more in depth and better understanding of the physical, environmental, and political factors that affect the decision to choose an alternative wastewater collection system in Florida.
In order to properly compare alternatives for providing a wastewater collection system, a present worth analysis of the various options is required.  This tool is not intended to replace that analysis but to provide guidance on how to adjust the present worth analysis to properly compare the alternatives.  Click the link below to review additional information on preparing a present worth analysis.</t>
    </r>
  </si>
  <si>
    <t>USER INPUT SUMMARY</t>
  </si>
  <si>
    <t>Where the characteristics of the project area neighborhoods fall under profile 4 the average cost of gravity, low-pressure, and vacuum systems may be affected. In these areas it is generally more expensive to construct the connection between the main line and the house. In the case of gravity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then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The user must, however, consider the expense of connecting a grinder station to the home electrical system. In some cases, the cost of installing the electrical service can be much more expensive than average do to the routing requirements through the home to the electrical service panel.</t>
  </si>
  <si>
    <t>Where the characteristics of the project area neighborhoods fall under profile 3 the average cost of gravity, low-pressure, and vacuum systems may be affected. In these areas it is generally more expensive to construct the connection between the main line and the house. In the case of gravity sewer systems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than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In profile three neighborhoods the user must carefully review the condition of yards to determine the relative construction cost of each alternative. For this profile, the characteristics of private property vary wildly depending on the geographical location in the state.</t>
  </si>
  <si>
    <t>Where the characteristic of the project area neighborhoods fall under profile 2 the average cost of gravity, low-pressure, and vacuum systems are generally not affected by the average price of the lots.</t>
  </si>
  <si>
    <t>Where the characteristic of the project area neighborhoods fall under profile one, the average cost of low-pressure systems and vacuum systems will be reduced compared to gravity sewer systems. The cost of gravity sewer systems will not be affected. The costs of low-pressure systems and vacuum systems are reduced due to the simplicity of connection to the house relative to other neighborhoods.</t>
  </si>
  <si>
    <t>In project areas where the density of development results in lot sizes of 3 acres or greater, low-pressure systems will be significantly less expensive then gravity or vacuum sewer systems. The cost of gravity sewer will be increased due to the significant amount of line that must be installed to serve each slot.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smaller and more numerous vacuum stations then what otherwise be required. It is probable that the cost of both gravity systems and vacuum systems would be prohibitive and these types of areas.</t>
  </si>
  <si>
    <t>In project areas where the lot sizes are between 1 acre and 3 acres, low-pressure systems will be significantly less expensive than gravity systems or vacuum sewer systems. The cost of gravity systems will be increased due to the additional depth of sewer that must be installed to serve each 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of smaller or more numerous vacuum stations than would otherwise be required.</t>
  </si>
  <si>
    <t>In project areas where there lots are between 1/2 an acre and 1 acre the cost of all three alternatives relative to each other does not generally change. However, depending on other factors such as water table, soil type, and right of way condition, low-pressure systems may begin to have an advantage with construction costs.</t>
  </si>
  <si>
    <t>In areas where lot sizes are between 1/4 of an acre and 1/2 an acre the relative costs of gravity sewer, low-pressure sewer and vacuum sewer are not affected relative to the average cost. All three systems are cost efficient when serving these size lots.</t>
  </si>
  <si>
    <t>Development areas where a lot sizes are less than 1/4 of an acre make gravity sewer and vacuum sewer attractive from a cost standpoint relative to low-pressure sewer. The cost of low-pressure sewer is increased relative to gravity and vacuum sewers due to the increased number of grinder stations required within the system and also the need to upsize lines to serve the density.</t>
  </si>
  <si>
    <t>Where there is an open construction corridor of at least eight feet the construction cost of low-pressure systems and vacuum systems is not affected by the width of the open corridor. In most cases the construction cost of a gravity system is also not affected by the width of the open corridor. In limited cases the construction cost of gravity sewer may be affected if the water table requires dewatering or there exists extremely sandy soil conditions. In this event additional width may be required to construct the gravity sewer system.</t>
  </si>
  <si>
    <t>Where there is an open construction corridor between three feet and eight feet wide, the construction cost of low-pressure systems and vacuum systems is generally not affected by the width of the open corridor. The cost of gravity sewer construction will be increased due to the narrow construction corridor. There may be additional costs for the restoration of above ground features or the temporary or permanent relocation of below ground features. Additionally, if there is a high groundwater table cost may further increase due to the necessity to have a wider construction corridor. In locations of extremely sandy soils the cost of gravity sewer may also be increased due to the need for additional stabilization of the trench.</t>
  </si>
  <si>
    <t>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t>
  </si>
  <si>
    <t>The presence of lime rock at a depth of four to twelve feet below the ground surface will significantly affect the construction cost of gravity systems. The costs of low-pressure or vacuum sewers will not be affected. Special construction techniques may be required to excavate in lime rock. Where limerock is encountered at relatively shallow depths, or there is significant limerock thickness above the intended flow line of the gravity sewer pipe, gravity sewer may not be feasible at all.</t>
  </si>
  <si>
    <t>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t>
  </si>
  <si>
    <t>The presence of hardpan at depths greater than twelve feet below the surface does not affect the construction cost of gravity, low-pressure, or vacuum sewer systems.</t>
  </si>
  <si>
    <t>Gravity Systems - The construction cost of gravity systems will not be affected relative to normal construction cost. A sand-clay type soil is the ideal soil for the construction of deeper and wider trenches required to construct gravity sewer systems. Due to the depth of gravity sewers trench boxes will still be required. The requirement for trench boxes results in the cost of the gravity sewer line installation being significantly more expensive than low-pressure or vacuum systems.
Low-pressure Systems - The construction cost of low-pressure systems in sand-clay soil types will not be affected relative to normal construction costs. A sand clay soil type is ideal for the construction of the trenches required to construct low-pressure systems. A sand clay soil type requires very little additional stabilization to maintain an open trench for the construction of this type of system. In most cases a trench box is not required.
Vacuum Systems - The construction cost of vacuum systems and sand clay soil types will not be affected relative to normal construction costs. A sand clay soil type is ideal for the construction of the trenches required to construct a vacuum sewer system. A sand clay soil type requires very little additional stabilization to maintain an open trench for the construction of this type of system. In most cases a trench box is not required.</t>
  </si>
  <si>
    <t>Gravity Systems - The construction cost of gravity systems will be increased relative to the construction costs of a similar system in a sand clay soil type. Construction in sandy areas requires more stabilization of the ditch sides to maintain the construction corridor. Trench boxes are usually required to maintain the stability of the ditch for construction until compaction can begin.
Low-pressure Systems - The construction cost of low-pressure systems may increase relative to the construction costs of similar systems in sand and clay soil type. Construction cost increases would be less than those for gravity systems and similar to those for vacuum systems. Construction in sandy areas requires more stabilization effort to maintain the ditch for construction efforts. Either a wider ditch will be required relative to sand clay construction or shallow trench boxes may be necessary. An alternative for low-pressure systems would be construction by directional drilling.
Vacuum Systems - The construction cost of vacuum systems will be increased relative to the construction costs of a similar system in a sand clay soil type. Construction in sandy areas require more stabilization of the ditch sides to maintain the construction area. Trench boxes are usually required to maintain the stability of the ditch for construction until compaction can begin. Construction cost increases would be less than those for gravity systems and equivalent to those for low-pressure systems.</t>
  </si>
  <si>
    <t>The user input indicates that the water table as at a depth greater than 12 feet. At these depths the water table does not affect construction of gravity, low-pressure, or vacuum sewer.</t>
  </si>
  <si>
    <t>The user input indicates that the water table in the project area is at a depth between 5 and 12 feet below the ground surface. At this depth there will be no effect on the construction of low-pressure systems or vacuum systems. The water table at this depth will however affect the construction costs and efforts associated with gravity sewer systems. Dewatering will be required to install a gravity sewer system. The unit price of both gravity sewer and manholes should be adjusted to reflect the dewatering effort. Alternatively, the user may elect to include a separate line item for dewatering.
It should also be noted that the presence of groundwater at this depth may affect the requirement to add stabilized material at the bottom of the construction ditch to successfully bed the sewer lines. The user should adjust the unit prices for the various lines to include bedding depending on the circumstances in the project area.</t>
  </si>
  <si>
    <t>The user has indicated that the water table is at a depth of zero to five feet below the ground surface. At this depth the construction costs and efforts of gravity sewer, low-pressure sewer, and vacuum sewer will be affected. Dewatering will be required to construct both low-pressure and vacuum sewer. The unit price of sewer lines for both types of construction should be adjusted to include dewatering. Alternatively, a line item can be added to reflect that dewatering is required in a portion or the entire project area. Dewatering will also be required to construct gravity sewer. The unit price of both gravity sewer and manholes should be adjusted to reflect the dewatering effort. Alternatively, the user may elect to include a separate line item to reflect dewatering in a portion or the entire project area.
It should also be noted that the presence of groundwater at this elevation may affect the requirement to add stabilized material at the bottom of the construction ditch to successfully bed the transmission lines. The user should adjust the unit prices for the various lines to include bedding depending on the circumstances in the project area.
The user may also wish to evaluate the relative cost of installing a low-pressure sewer system via directionally drilling. Construction of most of the lines by directionally drilling will significantly affect the unit price is. The availability and cost of directional drilling relative to conventional construction varies significantly across the state of Florida. The user should obtain local costs to prepare the final cost estimate.</t>
  </si>
  <si>
    <t>The presence of rock or hard pan in the construction area will significantly affect construction cost. Hardpan requires significantly more construction effort to create a trench for the pipe. The presence of rock, or limerock, in the state of Florida can require special construction techniques to create the trench for the pipe. The effect of rock or hardpan on construction costs of various wastewater collection systems is discussed below. It should be noted that rock or hardpan may not be continuous throughout the depth of construction. The guidance below may need to be adjusted if the rock or hard pan is not continuous or only appears in a portion of the construction depth.</t>
  </si>
  <si>
    <t>The presence of a water table between the ground surface and to approximately 18 inches below the bottom of the pipe is the most significant factor in the selection of a wastewater collection system. Additionally, in areas where there are existing septic tanks, water table issues are the primary reason a wastewater collection system is being considered.
The depth to the water table in the project area significantly affects both construction costs and construction efforts. Water table depth also affects operation and maintenance. The influence of water table on each of the three types of sewer systems being evaluated by this tool is discussed below.</t>
  </si>
  <si>
    <t>Soil type has a significant effect on construction costs and affects the ability of a dewatering system to work in the case where the water table is at or above the center line of the proposed pipe. Sandy soils make construction with standard equipment fairly simple and cost effective. Sandy soils are also conducive to dewatering efforts where required because of the depth of the groundwater. Sandy soils are, however, hard to stabilize as a ditch and may require extra trench support on deeper cuts. Sandy soils are also difficult to compact and may require supplementations to achieve required compaction. Clay type soils are also easy on standard construction equipment however they are very difficult to dewater. Clay type soils can be either relatively easy to compact or difficult to compact based on the amount of sand mixed in with the clay. Trenches are usually very stable in clay soils. In areas of hardpan, rock, and limestone there will be a premium on construction costs due to the difficulty at the time required to open a ditch.</t>
  </si>
  <si>
    <t>Open right of way or construction corridor is defined as the width of unimpeded construction path for the intended construction. Both the above ground condition and below ground condition are applicable. Above ground items such as sidewalks, lined ditches, utility poles, signs, and landscaping add to the difficulty of the construction effort and the cost to install wastewater collection systems. Other below ground conflicts such as utilities, associated services, and particularly stormwater collection systems increase the construction cost of the proposed project.</t>
  </si>
  <si>
    <t>The characteristics of a neighborhood have been found to affect the cost of the connections to a wastewater collection system. As the value of homes increases, the cost of any connection from the home to the collection system will increase. As the value of homes and real estate increases items such as landscaping, irrigation systems, decorative driveways, decorative sidewalks, yard electrical, and other items typically seen in more expensive neighborhoods can significantly increase the cost of the individual connection from the home to the collection system.</t>
  </si>
  <si>
    <t>The condition of existing gravity sewer is only applicable to those projects where gravity sewer systems exist, and the user is comparing the cost of repairing the gravity sewer system versus the cost of installing and alternative wastewater collection system. For purposes of the evaluation in the Tool the four conditions are defined as follows:</t>
  </si>
  <si>
    <t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t>
  </si>
  <si>
    <t>A system that is designed according to current standards and constructed using current construction techniques but is showing evidence of poor construction, age, or lack of maintenance. There is a requirement to flush portions of the system on a regular basis due to accumulation of wastewater solids. Most flushed areas show no standing water after flushing. Only minor standing water issues exist. There is inflow and infiltration during extended periods of high groundwater and during moderate rainfall events. There is some evidence of soil or other debris entering the system or building up due to lack of, or inconsistent, appropriate fall (slope) in the system. Some manholes have structural issues, but failure is not imminent and can still be repaired using surface treatments.</t>
  </si>
  <si>
    <t>A system designed according to current standards and constructed using current construction techniques. The system functions with little requirement to flush or otherwise provide ongoing maintenance. After flushing there is no evidence of standing water. There is very little inflow or infiltration and is mostly due to open portions of the system and illegal connections on private property. There is no evidence of soil or other debris entering the system or building up due to lack of appropriate fall (slope) in the system. Manholes are in good shape with no structural issues.</t>
  </si>
  <si>
    <t>A system designed according to current standards and constructed using current construction techniques. The system functions with no requirement to flush or otherwise provide ongoing maintenance. There is no inflow or infiltration even during the heaviest rain events or periods of high groundwater. There is no evidence of soil or other debris entering the system or building up due to lack of appropriate fall in the system.</t>
  </si>
  <si>
    <t>Based on your input of depth to hard rock of 0-4 feet, the project will have significant issues installing all sewer types.</t>
  </si>
  <si>
    <t>Based on your input of depth to hard rock of 8+ feet, LPS and vacuum sewer are the ideal options.</t>
  </si>
  <si>
    <t>Based on your input of depth to hard rock of 4-8 feet, low-pressure and vaccum sewer systems should not have any issue at nominal depths. Gravity systems will encounter significant construction issues.</t>
  </si>
  <si>
    <t>Water Table</t>
  </si>
  <si>
    <t>Open Right-of-Way</t>
  </si>
  <si>
    <t>Existing Gravity Sewer</t>
  </si>
  <si>
    <t>Neighborhood Characteristic</t>
  </si>
  <si>
    <t xml:space="preserve">For assistance with this matter, you should reach out to your FRWA point of contact. Help can be achieved through the home office staff or through your assigned circuit writer. </t>
  </si>
  <si>
    <t xml:space="preserve">If you still need assistance with this matter, you should reach out to your FRWA point of contact. </t>
  </si>
  <si>
    <t xml:space="preserve">Congratulations, you are in a better position than other utilities. However, if you still need assistance you can reach out to your FRWA contact or circuit writer. </t>
  </si>
  <si>
    <t>POLITICAL FACOTRS</t>
  </si>
  <si>
    <t xml:space="preserve">You were asked and answered the following questions regarding politics surrounding the decision to use an alternative sewer system. These are considerations to make while planning your project or trying to have your project approved by decision makers. </t>
  </si>
  <si>
    <t>The current version of the tool is a beta version and for demonstration purposes only.  While the information in the tool is accurate it is not comprehensive.  The tool will be upgraded frequently until being officially released for use.  We welcome input from the user as to how the tool may be made more useful.</t>
  </si>
  <si>
    <t>AUGUST 17, 2022 -- VERSION 0.0.1</t>
  </si>
  <si>
    <r>
      <t xml:space="preserve">Soil type has a significant effect on construction costs and affects the ability of a dewatering system to work in the case where the water table is at or above the center line of the proposed pipe. Sandy soils make construction with standard equipment fairly simple and cost effective.  Sandy soils are also conducive today watering efforts were required because of the depth of the groundwater.  Sandy soils are, however, hard to stabilize as a ditch it may require extra trench support and deeper cuts.  Sandy soils are also difficult to compact it may require supplementations to achieve required compaction.  Clay type soils are also easy on standard construction equipment however they are very difficult to dewater.  Clay type soils can be either relatively easy to compact or difficult to compact based on the amount of sand mixed in with the clay. Trenches are usually very stable in clay soils. In areas of hardpan, rock, and limestone there will be a premium on construction costs due to the difficulty at the time required to open a ditch.
</t>
    </r>
    <r>
      <rPr>
        <b/>
        <sz val="11"/>
        <color theme="1"/>
        <rFont val="Calibri"/>
        <family val="2"/>
        <scheme val="minor"/>
      </rPr>
      <t>Gravity Systems -</t>
    </r>
    <r>
      <rPr>
        <sz val="11"/>
        <color theme="1"/>
        <rFont val="Calibri"/>
        <family val="2"/>
        <scheme val="minor"/>
      </rPr>
      <t xml:space="preserve"> Due to the depths that gravity systems can reach soil type has a greater influence on this type of system. Construction costs of gravity systems are lower in areas of sand and clay versus areas of harder soils or rock.
</t>
    </r>
    <r>
      <rPr>
        <b/>
        <sz val="11"/>
        <color theme="1"/>
        <rFont val="Calibri"/>
        <family val="2"/>
        <scheme val="minor"/>
      </rPr>
      <t>Low Pressure Systems -</t>
    </r>
    <r>
      <rPr>
        <sz val="11"/>
        <color theme="1"/>
        <rFont val="Calibri"/>
        <family val="2"/>
        <scheme val="minor"/>
      </rPr>
      <t xml:space="preserve"> Low pressure systems are less affected by soil type than gravity systems due to the fact that they are constructed it fairly shallow depths. No matter the soil type there is left less effort to open the ditch for a low-pressure system than a gravity system.
</t>
    </r>
    <r>
      <rPr>
        <b/>
        <sz val="11"/>
        <color theme="1"/>
        <rFont val="Calibri"/>
        <family val="2"/>
        <scheme val="minor"/>
      </rPr>
      <t xml:space="preserve">Vacuum Systems - </t>
    </r>
    <r>
      <rPr>
        <sz val="11"/>
        <color theme="1"/>
        <rFont val="Calibri"/>
        <family val="2"/>
        <scheme val="minor"/>
      </rPr>
      <t xml:space="preserve">Vacuum systems are similar to low pressure systems with regard to the effect of soil type. In certain circumstances low pressure systems may have the advantage due to the ability of low-pressure systems to be directionally drilled through difficult soil conditions. Vacuum systems cannot be directionally drilled due to the need for them to be laid on a specific slope.
</t>
    </r>
    <r>
      <rPr>
        <b/>
        <sz val="11"/>
        <color theme="1"/>
        <rFont val="Calibri"/>
        <family val="2"/>
        <scheme val="minor"/>
      </rPr>
      <t>User Inputs -</t>
    </r>
    <r>
      <rPr>
        <sz val="11"/>
        <color theme="1"/>
        <rFont val="Calibri"/>
        <family val="2"/>
        <scheme val="minor"/>
      </rPr>
      <t xml:space="preserve"> The user should input a soil type that is characteristic of the majority of the project areas. On larger projects where soil types might vary it might be beneficial to evaluate smaller portions of the project.</t>
    </r>
  </si>
  <si>
    <t>Density of development affects the amount of infrastructure that must be installed in any project area and can dramatically affect construction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</si>
</sst>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2" x14ac:knownFonts="1">
    <font>
      <sz val="11"/>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6"/>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1"/>
      <color theme="0"/>
      <name val="Calibri"/>
      <family val="2"/>
      <scheme val="minor"/>
    </font>
    <font>
      <b/>
      <sz val="14"/>
      <color theme="1"/>
      <name val="Calibri"/>
      <family val="2"/>
      <scheme val="minor"/>
    </font>
    <font>
      <b/>
      <u/>
      <sz val="11"/>
      <color theme="9" tint="-0.499984740745262"/>
      <name val="Calibri"/>
      <family val="2"/>
      <scheme val="minor"/>
    </font>
    <font>
      <sz val="8"/>
      <color theme="1"/>
      <name val="Calibri"/>
      <family val="2"/>
      <scheme val="minor"/>
    </font>
    <font>
      <b/>
      <sz val="11"/>
      <color theme="1"/>
      <name val="Century Gothic"/>
      <family val="2"/>
    </font>
    <font>
      <b/>
      <sz val="28"/>
      <color theme="1"/>
      <name val="Century Gothic"/>
      <family val="2"/>
    </font>
    <font>
      <b/>
      <u/>
      <sz val="11"/>
      <color theme="1"/>
      <name val="Calibri"/>
      <family val="2"/>
      <scheme val="minor"/>
    </font>
    <font>
      <b/>
      <sz val="18"/>
      <color theme="1"/>
      <name val="Calibri"/>
      <family val="2"/>
      <scheme val="minor"/>
    </font>
    <font>
      <sz val="10"/>
      <color theme="1"/>
      <name val="Calibri"/>
      <family val="2"/>
      <scheme val="minor"/>
    </font>
    <font>
      <i/>
      <sz val="12"/>
      <color theme="1"/>
      <name val="Calibri"/>
      <family val="2"/>
      <scheme val="minor"/>
    </font>
    <font>
      <b/>
      <sz val="11"/>
      <color theme="9" tint="-0.499984740745262"/>
      <name val="Calibri"/>
      <family val="2"/>
      <scheme val="minor"/>
    </font>
    <font>
      <b/>
      <sz val="11"/>
      <color rgb="FFFF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FFFF00"/>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auto="1"/>
      </left>
      <right/>
      <top/>
      <bottom/>
      <diagonal/>
    </border>
    <border>
      <left/>
      <right/>
      <top style="dotted">
        <color auto="1"/>
      </top>
      <bottom style="dotted">
        <color auto="1"/>
      </bottom>
      <diagonal/>
    </border>
    <border>
      <left/>
      <right/>
      <top/>
      <bottom style="medium">
        <color theme="9" tint="-0.2499465926084170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9" tint="-0.24994659260841701"/>
      </bottom>
      <diagonal/>
    </border>
    <border>
      <left style="medium">
        <color auto="1"/>
      </left>
      <right style="medium">
        <color auto="1"/>
      </right>
      <top style="medium">
        <color auto="1"/>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bottom style="thick">
        <color rgb="FFC00000"/>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ck">
        <color theme="9" tint="-0.24994659260841701"/>
      </top>
      <bottom style="thick">
        <color theme="9" tint="-0.249946592608417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right/>
      <top style="thick">
        <color theme="9" tint="-0.24994659260841701"/>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medium">
        <color auto="1"/>
      </bottom>
      <diagonal/>
    </border>
  </borders>
  <cellStyleXfs count="2">
    <xf numFmtId="0" fontId="0" fillId="0" borderId="0"/>
    <xf numFmtId="0" fontId="7" fillId="0" borderId="0" applyNumberFormat="0" applyFill="0" applyBorder="0" applyAlignment="0" applyProtection="0"/>
  </cellStyleXfs>
  <cellXfs count="252">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horizontal="right"/>
    </xf>
    <xf numFmtId="0" fontId="0" fillId="0" borderId="0" xfId="0" applyAlignment="1">
      <alignment vertical="top"/>
    </xf>
    <xf numFmtId="0" fontId="0" fillId="0" borderId="0" xfId="0" applyAlignment="1">
      <alignment horizontal="center" vertical="center"/>
    </xf>
    <xf numFmtId="0" fontId="0" fillId="6" borderId="0" xfId="0" applyFill="1"/>
    <xf numFmtId="0" fontId="0" fillId="0" borderId="0" xfId="0" applyAlignment="1">
      <alignment vertical="center"/>
    </xf>
    <xf numFmtId="0" fontId="0" fillId="5" borderId="0" xfId="0" applyFill="1"/>
    <xf numFmtId="0" fontId="0" fillId="0" borderId="0" xfId="0" applyAlignment="1">
      <alignment vertical="top" wrapText="1"/>
    </xf>
    <xf numFmtId="0" fontId="0" fillId="0" borderId="0" xfId="0" applyAlignment="1">
      <alignment wrapText="1"/>
    </xf>
    <xf numFmtId="0" fontId="0" fillId="0" borderId="0" xfId="0" applyAlignment="1">
      <alignment horizontal="center" vertical="top"/>
    </xf>
    <xf numFmtId="0" fontId="2" fillId="0" borderId="0" xfId="0" applyFont="1" applyAlignment="1">
      <alignment horizontal="left" vertical="center" wrapText="1"/>
    </xf>
    <xf numFmtId="0" fontId="0" fillId="0" borderId="0" xfId="0" applyNumberFormat="1" applyAlignment="1">
      <alignment horizontal="center" vertical="top"/>
    </xf>
    <xf numFmtId="0" fontId="0" fillId="0" borderId="0" xfId="0" applyAlignment="1">
      <alignment horizontal="left" vertical="top"/>
    </xf>
    <xf numFmtId="0" fontId="0" fillId="0" borderId="0" xfId="0" applyAlignment="1"/>
    <xf numFmtId="0" fontId="0" fillId="0" borderId="23" xfId="0" applyBorder="1"/>
    <xf numFmtId="0" fontId="0" fillId="0" borderId="23" xfId="0" applyBorder="1" applyAlignment="1">
      <alignment horizontal="center"/>
    </xf>
    <xf numFmtId="0" fontId="10" fillId="8" borderId="20" xfId="1" applyFont="1" applyFill="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0" fillId="5" borderId="0" xfId="0" applyFill="1" applyAlignment="1" applyProtection="1">
      <alignment vertical="top"/>
      <protection hidden="1"/>
    </xf>
    <xf numFmtId="0" fontId="2" fillId="3" borderId="12" xfId="0" applyFont="1" applyFill="1" applyBorder="1" applyAlignment="1" applyProtection="1">
      <alignment horizontal="center" vertical="top"/>
      <protection hidden="1"/>
    </xf>
    <xf numFmtId="0" fontId="2" fillId="3" borderId="26" xfId="0" applyFont="1" applyFill="1" applyBorder="1" applyAlignment="1" applyProtection="1">
      <alignment horizontal="center" vertical="center"/>
      <protection hidden="1"/>
    </xf>
    <xf numFmtId="0" fontId="0" fillId="5" borderId="30" xfId="0" applyFill="1" applyBorder="1" applyAlignment="1" applyProtection="1">
      <alignment vertical="center"/>
      <protection hidden="1"/>
    </xf>
    <xf numFmtId="0" fontId="0" fillId="5" borderId="31" xfId="0" applyFill="1" applyBorder="1" applyAlignment="1" applyProtection="1">
      <alignment vertical="center"/>
      <protection hidden="1"/>
    </xf>
    <xf numFmtId="0" fontId="0" fillId="5" borderId="32" xfId="0" applyFill="1" applyBorder="1" applyAlignment="1" applyProtection="1">
      <alignment vertical="center"/>
      <protection hidden="1"/>
    </xf>
    <xf numFmtId="0" fontId="0" fillId="5" borderId="0" xfId="0" applyFill="1" applyAlignment="1" applyProtection="1">
      <alignment horizontal="center" vertical="top"/>
      <protection hidden="1"/>
    </xf>
    <xf numFmtId="0" fontId="0" fillId="5" borderId="0" xfId="0" applyFill="1" applyAlignment="1" applyProtection="1">
      <alignment horizontal="center" vertical="center"/>
      <protection hidden="1"/>
    </xf>
    <xf numFmtId="0" fontId="0" fillId="5" borderId="0" xfId="0" applyFill="1" applyProtection="1">
      <protection hidden="1"/>
    </xf>
    <xf numFmtId="0" fontId="2" fillId="3" borderId="12" xfId="0" applyFont="1" applyFill="1" applyBorder="1" applyAlignment="1" applyProtection="1">
      <alignment horizontal="center" vertical="center"/>
      <protection hidden="1"/>
    </xf>
    <xf numFmtId="0" fontId="2" fillId="3" borderId="48" xfId="0" quotePrefix="1" applyFont="1" applyFill="1" applyBorder="1" applyAlignment="1" applyProtection="1">
      <alignment horizontal="center" vertical="center"/>
      <protection hidden="1"/>
    </xf>
    <xf numFmtId="0" fontId="2" fillId="3" borderId="25" xfId="0" applyFont="1" applyFill="1" applyBorder="1" applyAlignment="1" applyProtection="1">
      <alignment horizontal="center" vertical="center"/>
      <protection hidden="1"/>
    </xf>
    <xf numFmtId="0" fontId="0" fillId="5" borderId="30" xfId="0" applyFill="1" applyBorder="1" applyAlignment="1" applyProtection="1">
      <alignment horizontal="left" vertical="center"/>
      <protection hidden="1"/>
    </xf>
    <xf numFmtId="0" fontId="0" fillId="5" borderId="31" xfId="0" applyFill="1" applyBorder="1" applyAlignment="1" applyProtection="1">
      <alignment horizontal="left" vertical="center"/>
      <protection hidden="1"/>
    </xf>
    <xf numFmtId="0" fontId="0" fillId="5" borderId="32" xfId="0" applyFill="1" applyBorder="1" applyAlignment="1" applyProtection="1">
      <alignment horizontal="left" vertical="center"/>
      <protection hidden="1"/>
    </xf>
    <xf numFmtId="0" fontId="2" fillId="3" borderId="26" xfId="0" applyFont="1" applyFill="1" applyBorder="1" applyAlignment="1" applyProtection="1">
      <alignment horizontal="center"/>
      <protection hidden="1"/>
    </xf>
    <xf numFmtId="0" fontId="0" fillId="5" borderId="66" xfId="0" applyFill="1" applyBorder="1" applyAlignment="1" applyProtection="1">
      <alignment horizontal="center" vertical="center" wrapText="1"/>
      <protection hidden="1"/>
    </xf>
    <xf numFmtId="0" fontId="0" fillId="5" borderId="43" xfId="0" applyFill="1" applyBorder="1" applyAlignment="1" applyProtection="1">
      <alignment horizontal="center" vertical="center" wrapText="1"/>
      <protection hidden="1"/>
    </xf>
    <xf numFmtId="0" fontId="0" fillId="5" borderId="63" xfId="0" applyFill="1" applyBorder="1" applyAlignment="1" applyProtection="1">
      <alignment horizontal="left" vertical="center"/>
      <protection hidden="1"/>
    </xf>
    <xf numFmtId="0" fontId="0" fillId="5" borderId="46" xfId="0" applyFill="1" applyBorder="1" applyAlignment="1" applyProtection="1">
      <alignment horizontal="center" vertical="center" wrapText="1"/>
      <protection hidden="1"/>
    </xf>
    <xf numFmtId="0" fontId="2" fillId="3" borderId="25" xfId="0" applyFont="1" applyFill="1" applyBorder="1" applyAlignment="1" applyProtection="1">
      <alignment horizontal="center"/>
      <protection hidden="1"/>
    </xf>
    <xf numFmtId="0" fontId="0" fillId="0" borderId="30" xfId="0" applyFill="1" applyBorder="1" applyAlignment="1" applyProtection="1">
      <alignment horizontal="left" vertical="center"/>
      <protection hidden="1"/>
    </xf>
    <xf numFmtId="0" fontId="0" fillId="0" borderId="31" xfId="0" applyFill="1" applyBorder="1" applyAlignment="1" applyProtection="1">
      <alignment horizontal="left" vertical="center"/>
      <protection hidden="1"/>
    </xf>
    <xf numFmtId="0" fontId="0" fillId="0" borderId="32" xfId="0" applyFill="1" applyBorder="1" applyAlignment="1" applyProtection="1">
      <alignment horizontal="left" vertical="center"/>
      <protection hidden="1"/>
    </xf>
    <xf numFmtId="0" fontId="0" fillId="5" borderId="0" xfId="0" applyFill="1" applyAlignment="1" applyProtection="1">
      <alignment horizontal="center"/>
      <protection hidden="1"/>
    </xf>
    <xf numFmtId="0" fontId="0" fillId="0" borderId="0" xfId="0" applyProtection="1">
      <protection hidden="1"/>
    </xf>
    <xf numFmtId="0" fontId="8" fillId="0" borderId="0" xfId="0" applyFont="1" applyAlignment="1" applyProtection="1">
      <alignment vertical="center"/>
      <protection hidden="1"/>
    </xf>
    <xf numFmtId="0" fontId="9" fillId="0" borderId="0" xfId="0" applyFont="1" applyAlignment="1" applyProtection="1">
      <alignment vertical="center"/>
      <protection hidden="1"/>
    </xf>
    <xf numFmtId="0" fontId="2" fillId="5" borderId="0" xfId="0" applyFont="1" applyFill="1" applyAlignment="1" applyProtection="1">
      <alignment horizontal="right"/>
      <protection hidden="1"/>
    </xf>
    <xf numFmtId="0" fontId="0" fillId="5" borderId="0" xfId="0" applyFill="1" applyBorder="1" applyAlignment="1" applyProtection="1">
      <alignment horizontal="center"/>
      <protection hidden="1"/>
    </xf>
    <xf numFmtId="0" fontId="0" fillId="5" borderId="0" xfId="0" applyFill="1" applyBorder="1" applyAlignment="1" applyProtection="1">
      <alignment horizontal="center"/>
      <protection hidden="1"/>
    </xf>
    <xf numFmtId="49" fontId="0" fillId="5" borderId="0" xfId="0" applyNumberFormat="1" applyFill="1" applyBorder="1" applyAlignment="1" applyProtection="1">
      <alignment horizontal="center"/>
      <protection hidden="1"/>
    </xf>
    <xf numFmtId="0" fontId="0" fillId="5" borderId="0" xfId="0" applyFill="1" applyBorder="1" applyAlignment="1" applyProtection="1">
      <alignment horizontal="right"/>
      <protection hidden="1"/>
    </xf>
    <xf numFmtId="0" fontId="0" fillId="5" borderId="0" xfId="0" applyFill="1" applyAlignment="1" applyProtection="1">
      <alignment horizontal="left" vertical="top" wrapText="1"/>
      <protection hidden="1"/>
    </xf>
    <xf numFmtId="0" fontId="0" fillId="5" borderId="0" xfId="0" applyFill="1" applyAlignment="1" applyProtection="1">
      <alignment wrapText="1"/>
      <protection hidden="1"/>
    </xf>
    <xf numFmtId="0" fontId="0" fillId="5" borderId="0" xfId="0" applyFont="1" applyFill="1" applyBorder="1" applyAlignment="1" applyProtection="1">
      <alignment vertical="center"/>
      <protection hidden="1"/>
    </xf>
    <xf numFmtId="0" fontId="9" fillId="5" borderId="0" xfId="0" applyFont="1" applyFill="1" applyAlignment="1" applyProtection="1">
      <alignment horizontal="left" wrapText="1"/>
      <protection hidden="1"/>
    </xf>
    <xf numFmtId="0" fontId="0" fillId="6" borderId="0" xfId="0" applyFill="1" applyProtection="1">
      <protection hidden="1"/>
    </xf>
    <xf numFmtId="0" fontId="0" fillId="5" borderId="0" xfId="0" applyFill="1" applyBorder="1" applyProtection="1">
      <protection hidden="1"/>
    </xf>
    <xf numFmtId="0" fontId="0" fillId="5" borderId="7" xfId="0" applyFill="1" applyBorder="1" applyProtection="1">
      <protection hidden="1"/>
    </xf>
    <xf numFmtId="0" fontId="0" fillId="5" borderId="1"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8" fillId="5" borderId="0" xfId="0" applyFont="1" applyFill="1" applyBorder="1" applyProtection="1">
      <protection hidden="1"/>
    </xf>
    <xf numFmtId="0" fontId="5" fillId="5" borderId="0" xfId="0" applyFont="1" applyFill="1" applyBorder="1" applyProtection="1">
      <protection hidden="1"/>
    </xf>
    <xf numFmtId="0" fontId="0" fillId="5" borderId="5" xfId="0" applyFill="1" applyBorder="1" applyProtection="1">
      <protection hidden="1"/>
    </xf>
    <xf numFmtId="0" fontId="0" fillId="5" borderId="0" xfId="0" applyFill="1" applyBorder="1" applyAlignment="1" applyProtection="1">
      <alignment horizontal="center" vertical="center"/>
      <protection hidden="1"/>
    </xf>
    <xf numFmtId="0" fontId="0" fillId="6" borderId="0" xfId="0" applyFill="1" applyAlignment="1" applyProtection="1">
      <alignment horizontal="right"/>
      <protection hidden="1"/>
    </xf>
    <xf numFmtId="0" fontId="0" fillId="5" borderId="0" xfId="0" applyFill="1" applyAlignment="1" applyProtection="1">
      <alignment horizontal="right"/>
      <protection hidden="1"/>
    </xf>
    <xf numFmtId="0" fontId="0" fillId="5" borderId="4" xfId="0" applyFill="1" applyBorder="1" applyAlignment="1" applyProtection="1">
      <alignment horizontal="right"/>
      <protection hidden="1"/>
    </xf>
    <xf numFmtId="0" fontId="0" fillId="5" borderId="5" xfId="0" applyFill="1" applyBorder="1" applyAlignment="1" applyProtection="1">
      <alignment horizontal="right"/>
      <protection hidden="1"/>
    </xf>
    <xf numFmtId="0" fontId="0" fillId="5" borderId="5" xfId="0" applyFill="1" applyBorder="1" applyAlignment="1" applyProtection="1">
      <protection hidden="1"/>
    </xf>
    <xf numFmtId="0" fontId="0" fillId="5" borderId="5" xfId="0" applyFill="1" applyBorder="1" applyAlignment="1" applyProtection="1">
      <alignment horizontal="center"/>
      <protection hidden="1"/>
    </xf>
    <xf numFmtId="0" fontId="0" fillId="5" borderId="6" xfId="0" applyFill="1" applyBorder="1" applyProtection="1">
      <protection hidden="1"/>
    </xf>
    <xf numFmtId="0" fontId="0" fillId="5" borderId="8" xfId="0" applyFill="1" applyBorder="1" applyProtection="1">
      <protection hidden="1"/>
    </xf>
    <xf numFmtId="0" fontId="19" fillId="5" borderId="0" xfId="0" applyFont="1" applyFill="1" applyBorder="1" applyProtection="1">
      <protection hidden="1"/>
    </xf>
    <xf numFmtId="0" fontId="0" fillId="6" borderId="0" xfId="0" applyFill="1" applyAlignment="1" applyProtection="1">
      <alignment vertical="center"/>
      <protection hidden="1"/>
    </xf>
    <xf numFmtId="0" fontId="0" fillId="5" borderId="0" xfId="0" applyFill="1" applyAlignment="1" applyProtection="1">
      <alignment vertical="center"/>
      <protection hidden="1"/>
    </xf>
    <xf numFmtId="0" fontId="0" fillId="5" borderId="4" xfId="0" applyFill="1" applyBorder="1" applyAlignment="1" applyProtection="1">
      <alignment vertical="center"/>
      <protection hidden="1"/>
    </xf>
    <xf numFmtId="0" fontId="0" fillId="5" borderId="5" xfId="0" applyFill="1" applyBorder="1" applyAlignment="1" applyProtection="1">
      <alignment vertical="center"/>
      <protection hidden="1"/>
    </xf>
    <xf numFmtId="0" fontId="2" fillId="6" borderId="0" xfId="0" applyFont="1" applyFill="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8" fillId="5" borderId="0" xfId="0" applyFont="1" applyFill="1" applyBorder="1" applyAlignment="1" applyProtection="1">
      <alignment horizontal="center" vertical="center"/>
      <protection hidden="1"/>
    </xf>
    <xf numFmtId="0" fontId="9" fillId="5" borderId="0" xfId="0" applyFont="1" applyFill="1" applyBorder="1" applyAlignment="1" applyProtection="1">
      <alignment vertical="center"/>
      <protection hidden="1"/>
    </xf>
    <xf numFmtId="0" fontId="8" fillId="5" borderId="0" xfId="0" applyFont="1" applyFill="1" applyBorder="1" applyAlignment="1" applyProtection="1">
      <alignment horizontal="right" vertical="center"/>
      <protection hidden="1"/>
    </xf>
    <xf numFmtId="0" fontId="0" fillId="5" borderId="5"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5" borderId="0" xfId="0" applyFill="1" applyBorder="1" applyAlignment="1" applyProtection="1">
      <alignment horizontal="right" vertical="center"/>
      <protection hidden="1"/>
    </xf>
    <xf numFmtId="0" fontId="0" fillId="5" borderId="4" xfId="0" applyFill="1" applyBorder="1" applyAlignment="1" applyProtection="1">
      <alignment horizontal="right" vertical="center"/>
      <protection hidden="1"/>
    </xf>
    <xf numFmtId="49" fontId="0" fillId="5" borderId="14" xfId="0" applyNumberFormat="1" applyFill="1" applyBorder="1" applyAlignment="1" applyProtection="1">
      <alignment horizontal="center" vertical="center"/>
      <protection hidden="1"/>
    </xf>
    <xf numFmtId="49" fontId="12" fillId="5" borderId="0" xfId="1" applyNumberFormat="1" applyFont="1" applyFill="1" applyBorder="1" applyAlignment="1" applyProtection="1">
      <alignment horizontal="center" vertical="center"/>
      <protection hidden="1"/>
    </xf>
    <xf numFmtId="49" fontId="12" fillId="5" borderId="5" xfId="1" applyNumberFormat="1" applyFont="1" applyFill="1" applyBorder="1" applyAlignment="1" applyProtection="1">
      <alignment horizontal="center" vertical="center"/>
      <protection hidden="1"/>
    </xf>
    <xf numFmtId="49" fontId="20" fillId="5" borderId="0" xfId="0" applyNumberFormat="1" applyFont="1" applyFill="1" applyBorder="1" applyAlignment="1" applyProtection="1">
      <alignment horizontal="center" vertical="center"/>
      <protection hidden="1"/>
    </xf>
    <xf numFmtId="49" fontId="20" fillId="5" borderId="5" xfId="0" applyNumberFormat="1" applyFont="1" applyFill="1" applyBorder="1" applyAlignment="1" applyProtection="1">
      <alignment horizontal="center" vertical="center"/>
      <protection hidden="1"/>
    </xf>
    <xf numFmtId="49" fontId="0" fillId="5" borderId="0" xfId="0" applyNumberFormat="1" applyFill="1" applyBorder="1" applyAlignment="1" applyProtection="1">
      <alignment horizontal="center" vertical="center"/>
      <protection hidden="1"/>
    </xf>
    <xf numFmtId="49" fontId="0" fillId="5" borderId="5" xfId="0" applyNumberFormat="1" applyFill="1" applyBorder="1" applyAlignment="1" applyProtection="1">
      <alignment horizontal="center" vertical="center"/>
      <protection hidden="1"/>
    </xf>
    <xf numFmtId="0" fontId="0" fillId="6" borderId="0" xfId="0" applyFill="1" applyAlignment="1" applyProtection="1">
      <alignment horizontal="center"/>
      <protection hidden="1"/>
    </xf>
    <xf numFmtId="0" fontId="0" fillId="5" borderId="0" xfId="0" applyFill="1" applyBorder="1" applyAlignment="1" applyProtection="1">
      <alignment horizontal="left"/>
      <protection hidden="1"/>
    </xf>
    <xf numFmtId="49" fontId="0" fillId="5" borderId="0" xfId="0" applyNumberFormat="1" applyFill="1" applyBorder="1" applyAlignment="1" applyProtection="1">
      <alignment horizontal="left" vertical="center"/>
      <protection hidden="1"/>
    </xf>
    <xf numFmtId="49" fontId="0" fillId="5" borderId="5" xfId="0" applyNumberFormat="1" applyFill="1" applyBorder="1" applyAlignment="1" applyProtection="1">
      <alignment horizontal="left" vertical="center"/>
      <protection hidden="1"/>
    </xf>
    <xf numFmtId="0" fontId="13" fillId="5" borderId="7" xfId="0" applyFont="1" applyFill="1" applyBorder="1" applyAlignment="1" applyProtection="1">
      <alignment horizontal="right"/>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2" borderId="0" xfId="0" applyFont="1" applyFill="1" applyAlignment="1" applyProtection="1">
      <alignment horizontal="center"/>
      <protection hidden="1"/>
    </xf>
    <xf numFmtId="0" fontId="2" fillId="0" borderId="0" xfId="0" applyFont="1" applyAlignment="1" applyProtection="1">
      <alignment horizontal="center"/>
      <protection hidden="1"/>
    </xf>
    <xf numFmtId="0" fontId="2" fillId="3" borderId="0" xfId="0" applyFont="1" applyFill="1" applyAlignment="1" applyProtection="1">
      <alignment horizontal="center"/>
      <protection hidden="1"/>
    </xf>
    <xf numFmtId="0" fontId="2" fillId="0" borderId="0" xfId="0" applyFont="1" applyFill="1" applyAlignment="1" applyProtection="1">
      <alignment horizontal="center"/>
      <protection hidden="1"/>
    </xf>
    <xf numFmtId="49" fontId="3" fillId="2" borderId="0" xfId="0" applyNumberFormat="1" applyFont="1" applyFill="1" applyAlignment="1" applyProtection="1">
      <alignment horizontal="center"/>
      <protection hidden="1"/>
    </xf>
    <xf numFmtId="49" fontId="0" fillId="2" borderId="0" xfId="0" applyNumberFormat="1" applyFill="1" applyAlignment="1" applyProtection="1">
      <alignment horizontal="center"/>
      <protection hidden="1"/>
    </xf>
    <xf numFmtId="49" fontId="3" fillId="0" borderId="0" xfId="0" applyNumberFormat="1" applyFont="1" applyFill="1" applyAlignment="1" applyProtection="1">
      <alignment horizontal="center"/>
      <protection hidden="1"/>
    </xf>
    <xf numFmtId="0" fontId="3" fillId="2" borderId="0" xfId="0" applyNumberFormat="1" applyFont="1" applyFill="1" applyAlignment="1" applyProtection="1">
      <alignment horizontal="center"/>
      <protection hidden="1"/>
    </xf>
    <xf numFmtId="0" fontId="3" fillId="0" borderId="0" xfId="0" applyNumberFormat="1" applyFont="1" applyFill="1" applyAlignment="1" applyProtection="1">
      <alignment horizontal="center"/>
      <protection hidden="1"/>
    </xf>
    <xf numFmtId="0" fontId="0" fillId="0" borderId="0" xfId="0" applyAlignment="1" applyProtection="1">
      <alignment horizontal="center"/>
      <protection hidden="1"/>
    </xf>
    <xf numFmtId="49" fontId="0" fillId="0" borderId="0" xfId="0" applyNumberFormat="1" applyAlignment="1" applyProtection="1">
      <alignment horizontal="center"/>
      <protection hidden="1"/>
    </xf>
    <xf numFmtId="49" fontId="0" fillId="0" borderId="0" xfId="0" applyNumberFormat="1" applyProtection="1">
      <protection hidden="1"/>
    </xf>
    <xf numFmtId="0" fontId="0" fillId="0" borderId="0" xfId="0" applyAlignment="1" applyProtection="1">
      <alignment horizontal="left"/>
      <protection hidden="1"/>
    </xf>
    <xf numFmtId="49" fontId="0" fillId="0" borderId="0" xfId="0" applyNumberFormat="1" applyAlignment="1" applyProtection="1">
      <alignment horizontal="left"/>
      <protection hidden="1"/>
    </xf>
    <xf numFmtId="0" fontId="0" fillId="0" borderId="23" xfId="0" applyBorder="1" applyProtection="1">
      <protection hidden="1"/>
    </xf>
    <xf numFmtId="0" fontId="0" fillId="0" borderId="23" xfId="0" applyBorder="1" applyAlignment="1" applyProtection="1">
      <alignment horizontal="center"/>
      <protection hidden="1"/>
    </xf>
    <xf numFmtId="49" fontId="0" fillId="0" borderId="23" xfId="0" applyNumberFormat="1" applyBorder="1" applyAlignment="1" applyProtection="1">
      <alignment horizontal="center"/>
      <protection hidden="1"/>
    </xf>
    <xf numFmtId="0" fontId="2" fillId="4" borderId="0" xfId="0" applyFont="1" applyFill="1" applyAlignment="1" applyProtection="1">
      <alignment horizontal="center"/>
      <protection hidden="1"/>
    </xf>
    <xf numFmtId="49" fontId="2" fillId="3" borderId="0" xfId="0" applyNumberFormat="1" applyFont="1" applyFill="1" applyAlignment="1" applyProtection="1">
      <alignment horizontal="center"/>
      <protection hidden="1"/>
    </xf>
    <xf numFmtId="0" fontId="0" fillId="0" borderId="0" xfId="0" applyNumberFormat="1" applyAlignment="1" applyProtection="1">
      <alignment horizontal="center"/>
      <protection hidden="1"/>
    </xf>
    <xf numFmtId="0" fontId="0" fillId="0" borderId="0" xfId="0" applyNumberFormat="1" applyAlignment="1" applyProtection="1">
      <alignment horizontal="left"/>
      <protection hidden="1"/>
    </xf>
    <xf numFmtId="0" fontId="0" fillId="0" borderId="50" xfId="0" applyBorder="1" applyAlignment="1" applyProtection="1">
      <alignment horizontal="center"/>
      <protection hidden="1"/>
    </xf>
    <xf numFmtId="0" fontId="0" fillId="0" borderId="51" xfId="0" applyBorder="1" applyProtection="1">
      <protection hidden="1"/>
    </xf>
    <xf numFmtId="0" fontId="0" fillId="0" borderId="0" xfId="0" applyNumberFormat="1" applyAlignment="1" applyProtection="1">
      <protection hidden="1"/>
    </xf>
    <xf numFmtId="0" fontId="0" fillId="0" borderId="52" xfId="0" applyBorder="1" applyProtection="1">
      <protection hidden="1"/>
    </xf>
    <xf numFmtId="0" fontId="0" fillId="0" borderId="53" xfId="0" applyBorder="1" applyAlignment="1" applyProtection="1">
      <alignment horizontal="center"/>
      <protection hidden="1"/>
    </xf>
    <xf numFmtId="0" fontId="0" fillId="0" borderId="0" xfId="0" applyBorder="1" applyProtection="1">
      <protection hidden="1"/>
    </xf>
    <xf numFmtId="0" fontId="0" fillId="0" borderId="54" xfId="0" applyBorder="1" applyProtection="1">
      <protection hidden="1"/>
    </xf>
    <xf numFmtId="0" fontId="0" fillId="0" borderId="55" xfId="0" applyBorder="1" applyAlignment="1" applyProtection="1">
      <alignment horizontal="center"/>
      <protection hidden="1"/>
    </xf>
    <xf numFmtId="0" fontId="0" fillId="0" borderId="56" xfId="0" applyBorder="1" applyProtection="1">
      <protection hidden="1"/>
    </xf>
    <xf numFmtId="0" fontId="0" fillId="0" borderId="57" xfId="0" applyBorder="1" applyProtection="1">
      <protection hidden="1"/>
    </xf>
    <xf numFmtId="0" fontId="0" fillId="9" borderId="0" xfId="0" applyFill="1" applyAlignment="1" applyProtection="1">
      <alignment horizontal="center"/>
      <protection hidden="1"/>
    </xf>
    <xf numFmtId="0" fontId="21" fillId="0" borderId="0" xfId="0" applyFont="1" applyAlignment="1">
      <alignment wrapText="1"/>
    </xf>
    <xf numFmtId="49" fontId="0" fillId="7" borderId="11" xfId="0" applyNumberFormat="1" applyFill="1" applyBorder="1" applyAlignment="1" applyProtection="1">
      <alignment horizontal="center" vertical="center"/>
      <protection locked="0" hidden="1"/>
    </xf>
    <xf numFmtId="0" fontId="0" fillId="7" borderId="11" xfId="0" applyFill="1" applyBorder="1" applyAlignment="1" applyProtection="1">
      <alignment horizontal="center" vertical="center"/>
      <protection locked="0" hidden="1"/>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14" fillId="5" borderId="0" xfId="0" applyFont="1" applyFill="1" applyAlignment="1" applyProtection="1">
      <alignment horizontal="center"/>
      <protection hidden="1"/>
    </xf>
    <xf numFmtId="0" fontId="15" fillId="5" borderId="0" xfId="0" applyFont="1" applyFill="1" applyAlignment="1" applyProtection="1">
      <alignment horizontal="center" vertical="center" wrapText="1"/>
      <protection hidden="1"/>
    </xf>
    <xf numFmtId="164" fontId="14" fillId="5" borderId="0" xfId="0" applyNumberFormat="1" applyFont="1" applyFill="1" applyAlignment="1" applyProtection="1">
      <alignment horizontal="center"/>
      <protection hidden="1"/>
    </xf>
    <xf numFmtId="0" fontId="10" fillId="8" borderId="0" xfId="1" applyFont="1" applyFill="1" applyAlignment="1" applyProtection="1">
      <alignment horizontal="center" vertical="center" wrapText="1"/>
      <protection hidden="1"/>
    </xf>
    <xf numFmtId="0" fontId="21" fillId="0" borderId="0" xfId="0" applyFont="1" applyAlignment="1">
      <alignment horizontal="left" wrapText="1"/>
    </xf>
    <xf numFmtId="0" fontId="0" fillId="5" borderId="0" xfId="0" applyFill="1" applyAlignment="1" applyProtection="1">
      <alignment horizontal="center"/>
      <protection hidden="1"/>
    </xf>
    <xf numFmtId="0" fontId="0" fillId="5" borderId="4" xfId="0" applyFill="1" applyBorder="1" applyAlignment="1" applyProtection="1">
      <alignment horizontal="right" vertical="center"/>
      <protection hidden="1"/>
    </xf>
    <xf numFmtId="0" fontId="0" fillId="5" borderId="0" xfId="0" applyFill="1" applyBorder="1" applyAlignment="1" applyProtection="1">
      <alignment horizontal="right" vertical="center"/>
      <protection hidden="1"/>
    </xf>
    <xf numFmtId="0" fontId="8" fillId="5" borderId="5" xfId="0" applyFont="1" applyFill="1" applyBorder="1" applyAlignment="1" applyProtection="1">
      <alignment horizontal="center" vertical="center"/>
      <protection hidden="1"/>
    </xf>
    <xf numFmtId="49" fontId="12" fillId="5" borderId="13" xfId="1" applyNumberFormat="1" applyFont="1" applyFill="1" applyBorder="1" applyAlignment="1" applyProtection="1">
      <alignment horizontal="center" vertical="center"/>
      <protection hidden="1"/>
    </xf>
    <xf numFmtId="49" fontId="12" fillId="5" borderId="5" xfId="1" applyNumberFormat="1" applyFont="1" applyFill="1" applyBorder="1" applyAlignment="1" applyProtection="1">
      <alignment horizontal="center" vertical="center"/>
      <protection hidden="1"/>
    </xf>
    <xf numFmtId="0" fontId="10" fillId="8" borderId="16" xfId="1" applyFont="1" applyFill="1" applyBorder="1" applyAlignment="1" applyProtection="1">
      <alignment horizontal="center" vertical="center"/>
      <protection hidden="1"/>
    </xf>
    <xf numFmtId="0" fontId="10" fillId="8" borderId="17" xfId="1" applyFont="1" applyFill="1" applyBorder="1" applyAlignment="1" applyProtection="1">
      <alignment horizontal="center" vertical="center"/>
      <protection hidden="1"/>
    </xf>
    <xf numFmtId="0" fontId="10" fillId="8" borderId="18" xfId="1" applyFont="1" applyFill="1" applyBorder="1" applyAlignment="1" applyProtection="1">
      <alignment horizontal="center" vertical="center"/>
      <protection hidden="1"/>
    </xf>
    <xf numFmtId="49" fontId="0" fillId="5" borderId="0" xfId="0" applyNumberFormat="1" applyFill="1" applyBorder="1" applyAlignment="1" applyProtection="1">
      <alignment horizontal="left" vertical="center"/>
      <protection hidden="1"/>
    </xf>
    <xf numFmtId="49" fontId="0" fillId="5" borderId="5" xfId="0" applyNumberFormat="1" applyFill="1" applyBorder="1" applyAlignment="1" applyProtection="1">
      <alignment horizontal="left" vertical="center"/>
      <protection hidden="1"/>
    </xf>
    <xf numFmtId="0" fontId="0" fillId="5" borderId="0" xfId="0" applyFill="1" applyBorder="1" applyAlignment="1" applyProtection="1">
      <alignment horizontal="left" vertical="top" wrapText="1"/>
      <protection hidden="1"/>
    </xf>
    <xf numFmtId="0" fontId="0" fillId="5" borderId="0" xfId="0" applyFill="1" applyBorder="1" applyAlignment="1" applyProtection="1">
      <alignment horizontal="left"/>
      <protection hidden="1"/>
    </xf>
    <xf numFmtId="0" fontId="0" fillId="7" borderId="21" xfId="0" applyFill="1" applyBorder="1" applyAlignment="1" applyProtection="1">
      <alignment horizontal="left"/>
      <protection locked="0" hidden="1"/>
    </xf>
    <xf numFmtId="0" fontId="0" fillId="7" borderId="14" xfId="0" applyFill="1" applyBorder="1" applyAlignment="1" applyProtection="1">
      <alignment horizontal="left"/>
      <protection locked="0" hidden="1"/>
    </xf>
    <xf numFmtId="0" fontId="0" fillId="7" borderId="22" xfId="0" applyFill="1" applyBorder="1" applyAlignment="1" applyProtection="1">
      <alignment horizontal="left"/>
      <protection locked="0" hidden="1"/>
    </xf>
    <xf numFmtId="0" fontId="21" fillId="5" borderId="0" xfId="0" applyFont="1" applyFill="1" applyAlignment="1">
      <alignment horizontal="left" vertical="top" wrapText="1"/>
    </xf>
    <xf numFmtId="49" fontId="0" fillId="5" borderId="0" xfId="0" applyNumberFormat="1" applyFill="1" applyBorder="1" applyAlignment="1" applyProtection="1">
      <alignment horizontal="center" vertical="center"/>
      <protection hidden="1"/>
    </xf>
    <xf numFmtId="49" fontId="0" fillId="5" borderId="5" xfId="0" applyNumberForma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6" fillId="5" borderId="2" xfId="0" applyFont="1" applyFill="1" applyBorder="1" applyAlignment="1" applyProtection="1">
      <alignment horizontal="center" vertical="center"/>
      <protection hidden="1"/>
    </xf>
    <xf numFmtId="0" fontId="0" fillId="5" borderId="0" xfId="0" applyFont="1" applyFill="1" applyBorder="1" applyAlignment="1" applyProtection="1">
      <alignment horizontal="left" vertical="center" wrapText="1"/>
      <protection hidden="1"/>
    </xf>
    <xf numFmtId="0" fontId="0" fillId="5" borderId="0" xfId="1" applyFont="1" applyFill="1" applyBorder="1" applyAlignment="1" applyProtection="1">
      <alignment horizontal="left"/>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2" fillId="5" borderId="0" xfId="0" applyFont="1" applyFill="1" applyAlignment="1" applyProtection="1">
      <alignment horizontal="left" wrapText="1"/>
      <protection hidden="1"/>
    </xf>
    <xf numFmtId="0" fontId="0" fillId="5" borderId="0" xfId="0" applyFill="1" applyAlignment="1" applyProtection="1">
      <alignment horizontal="left" vertical="center" wrapText="1"/>
      <protection hidden="1"/>
    </xf>
    <xf numFmtId="0" fontId="0" fillId="5" borderId="0" xfId="0" applyFont="1" applyFill="1" applyAlignment="1" applyProtection="1">
      <alignment horizontal="left" vertical="top" wrapText="1"/>
      <protection hidden="1"/>
    </xf>
    <xf numFmtId="0" fontId="0" fillId="5" borderId="0" xfId="0" applyFont="1" applyFill="1" applyAlignment="1" applyProtection="1">
      <alignment horizontal="left" vertical="center" wrapText="1"/>
      <protection hidden="1"/>
    </xf>
    <xf numFmtId="0" fontId="8" fillId="5" borderId="0" xfId="0" applyFont="1" applyFill="1" applyAlignment="1" applyProtection="1">
      <alignment horizontal="left" vertical="center" wrapText="1"/>
      <protection hidden="1"/>
    </xf>
    <xf numFmtId="0" fontId="0" fillId="5" borderId="0" xfId="0" applyFill="1" applyAlignment="1" applyProtection="1">
      <alignment horizontal="left" vertical="top" wrapText="1"/>
      <protection hidden="1"/>
    </xf>
    <xf numFmtId="0" fontId="8" fillId="5" borderId="0" xfId="0" applyFont="1" applyFill="1" applyAlignment="1" applyProtection="1">
      <alignment horizontal="left" wrapText="1"/>
      <protection hidden="1"/>
    </xf>
    <xf numFmtId="0" fontId="0" fillId="5" borderId="0" xfId="0" applyFill="1" applyAlignment="1" applyProtection="1">
      <alignment horizontal="left" vertical="top"/>
      <protection hidden="1"/>
    </xf>
    <xf numFmtId="0" fontId="17" fillId="5" borderId="15" xfId="0" applyFont="1" applyFill="1" applyBorder="1" applyAlignment="1" applyProtection="1">
      <alignment horizontal="center"/>
      <protection hidden="1"/>
    </xf>
    <xf numFmtId="0" fontId="18" fillId="5" borderId="0" xfId="0" applyFont="1" applyFill="1" applyBorder="1" applyAlignment="1" applyProtection="1">
      <alignment horizontal="center"/>
      <protection hidden="1"/>
    </xf>
    <xf numFmtId="0" fontId="11" fillId="5" borderId="0" xfId="0" applyFont="1" applyFill="1" applyBorder="1" applyAlignment="1" applyProtection="1">
      <alignment horizontal="center" vertical="center"/>
      <protection hidden="1"/>
    </xf>
    <xf numFmtId="0" fontId="0" fillId="5" borderId="0" xfId="0" applyFill="1" applyAlignment="1" applyProtection="1">
      <alignment horizontal="left"/>
      <protection hidden="1"/>
    </xf>
    <xf numFmtId="0" fontId="0" fillId="5" borderId="0" xfId="0" applyFill="1" applyBorder="1" applyAlignment="1" applyProtection="1">
      <alignment horizontal="right"/>
      <protection hidden="1"/>
    </xf>
    <xf numFmtId="0" fontId="0" fillId="5" borderId="0" xfId="0" applyFill="1" applyBorder="1" applyAlignment="1" applyProtection="1">
      <alignment horizontal="center"/>
      <protection hidden="1"/>
    </xf>
    <xf numFmtId="0" fontId="0" fillId="5" borderId="0" xfId="0" applyFill="1" applyBorder="1" applyAlignment="1" applyProtection="1">
      <alignment horizontal="center" vertical="top"/>
      <protection hidden="1"/>
    </xf>
    <xf numFmtId="0" fontId="2" fillId="5" borderId="0" xfId="0" applyFont="1" applyFill="1" applyBorder="1" applyAlignment="1" applyProtection="1">
      <alignment horizontal="center"/>
      <protection hidden="1"/>
    </xf>
    <xf numFmtId="0" fontId="21" fillId="0" borderId="0" xfId="0" applyFont="1" applyAlignment="1">
      <alignment horizontal="left" vertical="top" wrapText="1"/>
    </xf>
    <xf numFmtId="0" fontId="9" fillId="0" borderId="49"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9" fontId="0" fillId="5" borderId="33" xfId="0" applyNumberFormat="1" applyFill="1" applyBorder="1" applyAlignment="1" applyProtection="1">
      <alignment horizontal="center" vertical="center" wrapText="1"/>
      <protection hidden="1"/>
    </xf>
    <xf numFmtId="0" fontId="0" fillId="5" borderId="28" xfId="0" applyFill="1" applyBorder="1" applyAlignment="1" applyProtection="1">
      <alignment horizontal="center" vertical="center" wrapText="1"/>
      <protection hidden="1"/>
    </xf>
    <xf numFmtId="0" fontId="0" fillId="0" borderId="47" xfId="0" applyFill="1" applyBorder="1" applyAlignment="1" applyProtection="1">
      <alignment horizontal="left" vertical="top" wrapText="1"/>
      <protection hidden="1"/>
    </xf>
    <xf numFmtId="0" fontId="0" fillId="0" borderId="24" xfId="0" applyFill="1" applyBorder="1" applyAlignment="1" applyProtection="1">
      <alignment horizontal="left" vertical="top" wrapText="1"/>
      <protection hidden="1"/>
    </xf>
    <xf numFmtId="0" fontId="2" fillId="5" borderId="0" xfId="0" applyFont="1" applyFill="1" applyAlignment="1" applyProtection="1">
      <alignment horizontal="left" vertical="center"/>
      <protection hidden="1"/>
    </xf>
    <xf numFmtId="0" fontId="0" fillId="5" borderId="0" xfId="0" applyFont="1" applyFill="1" applyAlignment="1" applyProtection="1">
      <alignment horizontal="left" vertical="top"/>
      <protection hidden="1"/>
    </xf>
    <xf numFmtId="0" fontId="0" fillId="0" borderId="41" xfId="0" applyFill="1" applyBorder="1" applyAlignment="1" applyProtection="1">
      <alignment horizontal="left" vertical="top" wrapText="1"/>
      <protection hidden="1"/>
    </xf>
    <xf numFmtId="0" fontId="0" fillId="0" borderId="42" xfId="0" applyFill="1" applyBorder="1" applyAlignment="1" applyProtection="1">
      <alignment horizontal="left" vertical="top" wrapText="1"/>
      <protection hidden="1"/>
    </xf>
    <xf numFmtId="0" fontId="2" fillId="3" borderId="48" xfId="0" applyFont="1" applyFill="1" applyBorder="1" applyAlignment="1" applyProtection="1">
      <alignment horizontal="center"/>
      <protection hidden="1"/>
    </xf>
    <xf numFmtId="0" fontId="2" fillId="3" borderId="25" xfId="0" applyFont="1" applyFill="1" applyBorder="1" applyAlignment="1" applyProtection="1">
      <alignment horizontal="center"/>
      <protection hidden="1"/>
    </xf>
    <xf numFmtId="9" fontId="0" fillId="5" borderId="39" xfId="0" applyNumberFormat="1" applyFill="1" applyBorder="1" applyAlignment="1" applyProtection="1">
      <alignment horizontal="center" vertical="center" wrapText="1"/>
      <protection hidden="1"/>
    </xf>
    <xf numFmtId="0" fontId="0" fillId="5" borderId="29" xfId="0" applyFill="1" applyBorder="1" applyAlignment="1" applyProtection="1">
      <alignment horizontal="center" vertical="center" wrapText="1"/>
      <protection hidden="1"/>
    </xf>
    <xf numFmtId="0" fontId="0" fillId="0" borderId="45" xfId="0" applyFill="1" applyBorder="1" applyAlignment="1" applyProtection="1">
      <alignment horizontal="left" vertical="top" wrapText="1"/>
      <protection hidden="1"/>
    </xf>
    <xf numFmtId="0" fontId="2" fillId="3" borderId="61"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0" fillId="0" borderId="67" xfId="0" applyFill="1" applyBorder="1" applyAlignment="1" applyProtection="1">
      <alignment horizontal="left" vertical="top" wrapText="1"/>
      <protection hidden="1"/>
    </xf>
    <xf numFmtId="0" fontId="0" fillId="0" borderId="60" xfId="0" applyFill="1" applyBorder="1" applyAlignment="1" applyProtection="1">
      <alignment horizontal="left" vertical="top" wrapText="1"/>
      <protection hidden="1"/>
    </xf>
    <xf numFmtId="0" fontId="0" fillId="0" borderId="68" xfId="0" applyFill="1" applyBorder="1" applyAlignment="1" applyProtection="1">
      <alignment horizontal="left" vertical="top" wrapText="1"/>
      <protection hidden="1"/>
    </xf>
    <xf numFmtId="0" fontId="0" fillId="0" borderId="64" xfId="0" applyFill="1" applyBorder="1" applyAlignment="1" applyProtection="1">
      <alignment horizontal="left" vertical="top" wrapText="1"/>
      <protection hidden="1"/>
    </xf>
    <xf numFmtId="0" fontId="0" fillId="0" borderId="69" xfId="0" applyFill="1" applyBorder="1" applyAlignment="1" applyProtection="1">
      <alignment horizontal="left" vertical="top" wrapText="1"/>
      <protection hidden="1"/>
    </xf>
    <xf numFmtId="0" fontId="0" fillId="0" borderId="8" xfId="0" applyFill="1" applyBorder="1" applyAlignment="1" applyProtection="1">
      <alignment horizontal="left" vertical="top" wrapText="1"/>
      <protection hidden="1"/>
    </xf>
    <xf numFmtId="0" fontId="0" fillId="0" borderId="44" xfId="0" applyFill="1" applyBorder="1" applyAlignment="1" applyProtection="1">
      <alignment horizontal="left" vertical="top" wrapText="1"/>
      <protection hidden="1"/>
    </xf>
    <xf numFmtId="0" fontId="8" fillId="0" borderId="40" xfId="0" applyFont="1" applyBorder="1" applyAlignment="1" applyProtection="1">
      <alignment horizontal="center" vertical="center"/>
      <protection hidden="1"/>
    </xf>
    <xf numFmtId="0" fontId="0" fillId="5" borderId="49" xfId="0" applyFont="1" applyFill="1" applyBorder="1" applyAlignment="1" applyProtection="1">
      <alignment horizontal="left" vertical="top" wrapText="1"/>
      <protection hidden="1"/>
    </xf>
    <xf numFmtId="0" fontId="0" fillId="5" borderId="44" xfId="0" applyFill="1" applyBorder="1" applyAlignment="1" applyProtection="1">
      <alignment horizontal="left" vertical="center" wrapText="1"/>
      <protection hidden="1"/>
    </xf>
    <xf numFmtId="0" fontId="0" fillId="5" borderId="45" xfId="0" applyFill="1" applyBorder="1" applyAlignment="1" applyProtection="1">
      <alignment horizontal="left" vertical="center" wrapText="1"/>
      <protection hidden="1"/>
    </xf>
    <xf numFmtId="0" fontId="8" fillId="0" borderId="19" xfId="0" applyFont="1" applyBorder="1" applyAlignment="1" applyProtection="1">
      <alignment horizontal="center"/>
      <protection hidden="1"/>
    </xf>
    <xf numFmtId="0" fontId="2" fillId="5" borderId="0" xfId="0" applyFont="1" applyFill="1" applyAlignment="1" applyProtection="1">
      <protection hidden="1"/>
    </xf>
    <xf numFmtId="0" fontId="0" fillId="5" borderId="41" xfId="0" applyFill="1" applyBorder="1" applyAlignment="1" applyProtection="1">
      <alignment horizontal="left" vertical="center" wrapText="1"/>
      <protection hidden="1"/>
    </xf>
    <xf numFmtId="0" fontId="0" fillId="5" borderId="42" xfId="0" applyFill="1" applyBorder="1" applyAlignment="1" applyProtection="1">
      <alignment horizontal="left" vertical="center" wrapText="1"/>
      <protection hidden="1"/>
    </xf>
    <xf numFmtId="0" fontId="0" fillId="0" borderId="49" xfId="0" applyFont="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 fillId="3" borderId="16" xfId="0" quotePrefix="1" applyFont="1" applyFill="1" applyBorder="1" applyAlignment="1" applyProtection="1">
      <alignment horizontal="center" vertical="center"/>
      <protection hidden="1"/>
    </xf>
    <xf numFmtId="0" fontId="2" fillId="3" borderId="27" xfId="0" quotePrefix="1" applyFont="1" applyFill="1" applyBorder="1" applyAlignment="1" applyProtection="1">
      <alignment horizontal="center" vertical="center"/>
      <protection hidden="1"/>
    </xf>
    <xf numFmtId="0" fontId="0" fillId="5" borderId="58" xfId="0" applyFill="1" applyBorder="1" applyAlignment="1" applyProtection="1">
      <alignment horizontal="left" vertical="center" wrapText="1"/>
      <protection hidden="1"/>
    </xf>
    <xf numFmtId="0" fontId="0" fillId="5" borderId="59" xfId="0" applyFill="1" applyBorder="1" applyAlignment="1" applyProtection="1">
      <alignment horizontal="left" vertical="center" wrapText="1"/>
      <protection hidden="1"/>
    </xf>
    <xf numFmtId="0" fontId="0" fillId="5" borderId="60" xfId="0" applyFill="1" applyBorder="1" applyAlignment="1" applyProtection="1">
      <alignment horizontal="left" vertical="center" wrapText="1"/>
      <protection hidden="1"/>
    </xf>
    <xf numFmtId="0" fontId="2" fillId="5" borderId="0" xfId="0" applyFont="1" applyFill="1" applyAlignment="1" applyProtection="1">
      <alignment horizontal="left"/>
      <protection hidden="1"/>
    </xf>
    <xf numFmtId="0" fontId="0" fillId="5" borderId="42" xfId="0" applyFill="1" applyBorder="1" applyAlignment="1" applyProtection="1">
      <alignment horizontal="center" vertical="center" wrapText="1"/>
      <protection hidden="1"/>
    </xf>
    <xf numFmtId="0" fontId="0" fillId="5" borderId="45" xfId="0" applyFill="1" applyBorder="1" applyAlignment="1" applyProtection="1">
      <alignment horizontal="center" vertical="center" wrapText="1"/>
      <protection hidden="1"/>
    </xf>
    <xf numFmtId="0" fontId="21" fillId="0" borderId="7" xfId="0" applyFont="1" applyBorder="1" applyAlignment="1">
      <alignment horizontal="left" vertical="top" wrapText="1"/>
    </xf>
    <xf numFmtId="9" fontId="0" fillId="5" borderId="58" xfId="0" applyNumberFormat="1" applyFill="1" applyBorder="1" applyAlignment="1" applyProtection="1">
      <alignment horizontal="center" vertical="center" wrapText="1"/>
      <protection hidden="1"/>
    </xf>
    <xf numFmtId="0" fontId="0" fillId="5" borderId="62" xfId="0" applyFill="1" applyBorder="1" applyAlignment="1" applyProtection="1">
      <alignment horizontal="center" vertical="center" wrapText="1"/>
      <protection hidden="1"/>
    </xf>
    <xf numFmtId="0" fontId="0" fillId="5" borderId="39" xfId="0" applyFill="1" applyBorder="1" applyAlignment="1" applyProtection="1">
      <alignment horizontal="left" vertical="center" wrapText="1"/>
      <protection hidden="1"/>
    </xf>
    <xf numFmtId="0" fontId="0" fillId="5" borderId="37" xfId="0" applyFill="1" applyBorder="1" applyAlignment="1" applyProtection="1">
      <alignment horizontal="left" vertical="center" wrapText="1"/>
      <protection hidden="1"/>
    </xf>
    <xf numFmtId="0" fontId="0" fillId="5" borderId="38" xfId="0" applyFill="1" applyBorder="1" applyAlignment="1" applyProtection="1">
      <alignment horizontal="left" vertical="center" wrapText="1"/>
      <protection hidden="1"/>
    </xf>
    <xf numFmtId="0" fontId="2" fillId="3" borderId="61" xfId="0" applyFont="1" applyFill="1" applyBorder="1" applyAlignment="1" applyProtection="1">
      <alignment horizontal="center" vertical="center"/>
      <protection hidden="1"/>
    </xf>
    <xf numFmtId="0" fontId="2" fillId="3" borderId="27" xfId="0" applyFont="1" applyFill="1" applyBorder="1" applyAlignment="1" applyProtection="1">
      <alignment horizontal="center" vertical="center"/>
      <protection hidden="1"/>
    </xf>
    <xf numFmtId="0" fontId="0" fillId="5" borderId="34" xfId="0" applyFill="1" applyBorder="1" applyAlignment="1" applyProtection="1">
      <alignment horizontal="left" vertical="center" wrapText="1"/>
      <protection hidden="1"/>
    </xf>
    <xf numFmtId="0" fontId="0" fillId="5" borderId="10" xfId="0" applyFill="1" applyBorder="1" applyAlignment="1" applyProtection="1">
      <alignment horizontal="left" vertical="center" wrapText="1"/>
      <protection hidden="1"/>
    </xf>
    <xf numFmtId="0" fontId="0" fillId="5" borderId="35" xfId="0" applyFill="1" applyBorder="1" applyAlignment="1" applyProtection="1">
      <alignment horizontal="left" vertical="center" wrapText="1"/>
      <protection hidden="1"/>
    </xf>
    <xf numFmtId="0" fontId="0" fillId="5" borderId="36" xfId="0" applyFill="1" applyBorder="1" applyAlignment="1" applyProtection="1">
      <alignment horizontal="left" vertical="center" wrapText="1"/>
      <protection hidden="1"/>
    </xf>
    <xf numFmtId="0" fontId="0" fillId="5" borderId="33" xfId="0" applyFill="1" applyBorder="1" applyAlignment="1" applyProtection="1">
      <alignment horizontal="left" vertical="center" wrapText="1"/>
      <protection hidden="1"/>
    </xf>
    <xf numFmtId="0" fontId="2" fillId="3" borderId="16" xfId="0" applyFont="1" applyFill="1" applyBorder="1" applyAlignment="1" applyProtection="1">
      <alignment horizontal="center"/>
      <protection hidden="1"/>
    </xf>
    <xf numFmtId="0" fontId="2" fillId="3" borderId="27" xfId="0" applyFont="1" applyFill="1" applyBorder="1" applyAlignment="1" applyProtection="1">
      <alignment horizontal="center"/>
      <protection hidden="1"/>
    </xf>
    <xf numFmtId="0" fontId="0" fillId="5" borderId="65" xfId="0" applyFill="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2205990</xdr:colOff>
      <xdr:row>3</xdr:row>
      <xdr:rowOff>408940</xdr:rowOff>
    </xdr:from>
    <xdr:to>
      <xdr:col>1</xdr:col>
      <xdr:colOff>847090</xdr:colOff>
      <xdr:row>3</xdr:row>
      <xdr:rowOff>2083752</xdr:rowOff>
    </xdr:to>
    <xdr:pic>
      <xdr:nvPicPr>
        <xdr:cNvPr id="3" name="Picture 2">
          <a:extLst>
            <a:ext uri="{FF2B5EF4-FFF2-40B4-BE49-F238E27FC236}">
              <a16:creationId xmlns:a16="http://schemas.microsoft.com/office/drawing/2014/main" id="{E3B8E457-1BBF-AF35-398F-00C971818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5990" y="1374140"/>
          <a:ext cx="1689100" cy="1674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463176</xdr:colOff>
      <xdr:row>11</xdr:row>
      <xdr:rowOff>264457</xdr:rowOff>
    </xdr:from>
    <xdr:to>
      <xdr:col>6</xdr:col>
      <xdr:colOff>717177</xdr:colOff>
      <xdr:row>11</xdr:row>
      <xdr:rowOff>1706281</xdr:rowOff>
    </xdr:to>
    <xdr:pic>
      <xdr:nvPicPr>
        <xdr:cNvPr id="3" name="Picture 2">
          <a:extLst>
            <a:ext uri="{FF2B5EF4-FFF2-40B4-BE49-F238E27FC236}">
              <a16:creationId xmlns:a16="http://schemas.microsoft.com/office/drawing/2014/main" id="{38F171B5-5E5B-E522-A440-C0AAF34972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5294" y="2632633"/>
          <a:ext cx="1441824" cy="1441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6219-FE16-4A6C-B7CD-086F0AD9949F}">
  <sheetPr codeName="Sheet1"/>
  <dimension ref="A1:H6"/>
  <sheetViews>
    <sheetView showGridLines="0" showRowColHeaders="0" tabSelected="1" zoomScaleNormal="100" workbookViewId="0">
      <selection sqref="A1:B1"/>
    </sheetView>
  </sheetViews>
  <sheetFormatPr defaultColWidth="0" defaultRowHeight="14.5" zeroHeight="1" x14ac:dyDescent="0.35"/>
  <cols>
    <col min="1" max="2" width="43.6328125" customWidth="1"/>
    <col min="3" max="8" width="0" hidden="1" customWidth="1"/>
    <col min="9" max="16384" width="8.7265625" hidden="1"/>
  </cols>
  <sheetData>
    <row r="1" spans="1:8" ht="59" customHeight="1" x14ac:dyDescent="0.35">
      <c r="A1" s="147" t="s">
        <v>250</v>
      </c>
      <c r="B1" s="147"/>
    </row>
    <row r="2" spans="1:8" x14ac:dyDescent="0.35">
      <c r="A2" s="146" t="s">
        <v>103</v>
      </c>
      <c r="B2" s="146"/>
      <c r="C2" s="7"/>
    </row>
    <row r="3" spans="1:8" ht="61.5" customHeight="1" x14ac:dyDescent="0.35">
      <c r="A3" s="143" t="s">
        <v>101</v>
      </c>
      <c r="B3" s="143"/>
      <c r="C3" s="15"/>
      <c r="D3" s="15"/>
      <c r="E3" s="15"/>
      <c r="F3" s="15"/>
      <c r="G3" s="15"/>
      <c r="H3" s="15"/>
    </row>
    <row r="4" spans="1:8" ht="174.5" customHeight="1" x14ac:dyDescent="0.35">
      <c r="A4" s="148"/>
      <c r="B4" s="148"/>
    </row>
    <row r="5" spans="1:8" ht="187" customHeight="1" x14ac:dyDescent="0.35">
      <c r="A5" s="144" t="s">
        <v>102</v>
      </c>
      <c r="B5" s="144"/>
    </row>
    <row r="6" spans="1:8" ht="84.5" customHeight="1" x14ac:dyDescent="0.35">
      <c r="A6" s="145" t="s">
        <v>251</v>
      </c>
      <c r="B6" s="145"/>
    </row>
  </sheetData>
  <sheetProtection algorithmName="SHA-512" hashValue="MqSTKnbeFa8nmJSQs7GuM02+zJYvQ6sxIut0kEZaBg7lXrquhGMa8kBZlDj5PJ7WqFITjhffGwMhvFGlLOHBPA==" saltValue="IRM/LKPsTjeGwRDd8lQXaw==" spinCount="100000" sheet="1" objects="1" scenarios="1"/>
  <mergeCells count="6">
    <mergeCell ref="A3:B3"/>
    <mergeCell ref="A5:B5"/>
    <mergeCell ref="A6:B6"/>
    <mergeCell ref="A2:B2"/>
    <mergeCell ref="A1:B1"/>
    <mergeCell ref="A4:B4"/>
  </mergeCells>
  <hyperlinks>
    <hyperlink ref="A2:B2" location="Model!D2" display="CLICK HERE TO BEGIN THE MODEL" xr:uid="{9EC6F972-6B1C-4CEF-977D-8FDD39CA150D}"/>
  </hyperlinks>
  <printOptions horizontalCentered="1"/>
  <pageMargins left="0.7" right="0.7" top="0.75" bottom="0.75" header="0.3" footer="0.3"/>
  <pageSetup orientation="portrait" r:id="rId1"/>
  <headerFooter>
    <oddHeader xml:space="preserve">&amp;C&amp;"-,Bold"&amp;9&amp;KFF0000The current version of the tool is a beta version and for demonstration purposes only.  While the information in the tool is accurate it is not comprehensive.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2F6B3-2130-416B-A70D-6AAFB75612F9}">
  <sheetPr codeName="Sheet2">
    <pageSetUpPr fitToPage="1"/>
  </sheetPr>
  <dimension ref="A1:N53"/>
  <sheetViews>
    <sheetView showRowColHeaders="0" topLeftCell="B1" zoomScale="85" zoomScaleNormal="85" workbookViewId="0">
      <selection activeCell="D2" sqref="D2"/>
    </sheetView>
  </sheetViews>
  <sheetFormatPr defaultColWidth="0" defaultRowHeight="14.5" zeroHeight="1" x14ac:dyDescent="0.35"/>
  <cols>
    <col min="1" max="1" width="8.7265625" style="6" hidden="1" customWidth="1"/>
    <col min="2" max="2" width="0.81640625" style="6" customWidth="1"/>
    <col min="3" max="4" width="1.6328125" customWidth="1"/>
    <col min="5" max="5" width="14.90625" customWidth="1"/>
    <col min="6" max="6" width="35.54296875" customWidth="1"/>
    <col min="7" max="7" width="1.26953125" customWidth="1"/>
    <col min="8" max="8" width="1.6328125" customWidth="1"/>
    <col min="9" max="9" width="1.26953125" customWidth="1"/>
    <col min="10" max="10" width="20.81640625" customWidth="1"/>
    <col min="11" max="11" width="34" customWidth="1"/>
    <col min="12" max="13" width="1.6328125" customWidth="1"/>
    <col min="14" max="14" width="0.81640625" customWidth="1"/>
    <col min="15" max="16384" width="8.7265625" hidden="1"/>
  </cols>
  <sheetData>
    <row r="1" spans="1:14" s="164" customFormat="1" ht="44.5" customHeight="1" x14ac:dyDescent="0.35">
      <c r="A1" s="6"/>
      <c r="B1" s="164" t="s">
        <v>250</v>
      </c>
    </row>
    <row r="2" spans="1:14" ht="5" customHeight="1" thickBot="1" x14ac:dyDescent="0.4">
      <c r="A2" s="57"/>
      <c r="B2" s="58"/>
      <c r="C2" s="59"/>
      <c r="D2" s="59"/>
      <c r="E2" s="59"/>
      <c r="F2" s="59"/>
      <c r="G2" s="59"/>
      <c r="H2" s="59"/>
      <c r="I2" s="59"/>
      <c r="J2" s="59"/>
      <c r="K2" s="59"/>
      <c r="L2" s="59"/>
      <c r="M2" s="59"/>
      <c r="N2" s="28"/>
    </row>
    <row r="3" spans="1:14" ht="21" x14ac:dyDescent="0.35">
      <c r="A3" s="57"/>
      <c r="B3" s="28"/>
      <c r="C3" s="60"/>
      <c r="D3" s="172" t="s">
        <v>114</v>
      </c>
      <c r="E3" s="172"/>
      <c r="F3" s="172"/>
      <c r="G3" s="172"/>
      <c r="H3" s="172"/>
      <c r="I3" s="172"/>
      <c r="J3" s="172"/>
      <c r="K3" s="172"/>
      <c r="L3" s="172"/>
      <c r="M3" s="61"/>
      <c r="N3" s="28"/>
    </row>
    <row r="4" spans="1:14" ht="15.5" x14ac:dyDescent="0.35">
      <c r="A4" s="57"/>
      <c r="B4" s="28"/>
      <c r="C4" s="62"/>
      <c r="D4" s="63" t="s">
        <v>89</v>
      </c>
      <c r="E4" s="63"/>
      <c r="F4" s="64"/>
      <c r="G4" s="64"/>
      <c r="H4" s="64"/>
      <c r="I4" s="64"/>
      <c r="J4" s="58"/>
      <c r="K4" s="58"/>
      <c r="L4" s="58"/>
      <c r="M4" s="65"/>
      <c r="N4" s="28"/>
    </row>
    <row r="5" spans="1:14" ht="226" customHeight="1" x14ac:dyDescent="0.35">
      <c r="A5" s="57"/>
      <c r="B5" s="28"/>
      <c r="C5" s="62"/>
      <c r="D5" s="173" t="s">
        <v>206</v>
      </c>
      <c r="E5" s="173"/>
      <c r="F5" s="173"/>
      <c r="G5" s="173"/>
      <c r="H5" s="173"/>
      <c r="I5" s="173"/>
      <c r="J5" s="173"/>
      <c r="K5" s="173"/>
      <c r="L5" s="173"/>
      <c r="M5" s="65"/>
      <c r="N5" s="28"/>
    </row>
    <row r="6" spans="1:14" ht="18" customHeight="1" x14ac:dyDescent="0.35">
      <c r="A6" s="57"/>
      <c r="B6" s="28"/>
      <c r="C6" s="62"/>
      <c r="D6" s="174" t="s">
        <v>104</v>
      </c>
      <c r="E6" s="174"/>
      <c r="F6" s="174"/>
      <c r="G6" s="174"/>
      <c r="H6" s="174"/>
      <c r="I6" s="174"/>
      <c r="J6" s="174"/>
      <c r="K6" s="174"/>
      <c r="L6" s="174"/>
      <c r="M6" s="65"/>
      <c r="N6" s="28"/>
    </row>
    <row r="7" spans="1:14" ht="8" customHeight="1" thickBot="1" x14ac:dyDescent="0.4">
      <c r="A7" s="57"/>
      <c r="B7" s="28"/>
      <c r="C7" s="62"/>
      <c r="D7" s="58"/>
      <c r="E7" s="58"/>
      <c r="F7" s="58"/>
      <c r="G7" s="58"/>
      <c r="H7" s="58"/>
      <c r="I7" s="58"/>
      <c r="J7" s="58"/>
      <c r="K7" s="58"/>
      <c r="L7" s="58"/>
      <c r="M7" s="65"/>
      <c r="N7" s="28"/>
    </row>
    <row r="8" spans="1:14" ht="18" customHeight="1" x14ac:dyDescent="0.35">
      <c r="A8" s="57"/>
      <c r="B8" s="28"/>
      <c r="C8" s="62"/>
      <c r="D8" s="167" t="s">
        <v>81</v>
      </c>
      <c r="E8" s="168"/>
      <c r="F8" s="168"/>
      <c r="G8" s="169"/>
      <c r="H8" s="66"/>
      <c r="I8" s="167" t="s">
        <v>83</v>
      </c>
      <c r="J8" s="168"/>
      <c r="K8" s="168"/>
      <c r="L8" s="169"/>
      <c r="M8" s="65"/>
      <c r="N8" s="28"/>
    </row>
    <row r="9" spans="1:14" s="3" customFormat="1" ht="18" customHeight="1" x14ac:dyDescent="0.35">
      <c r="A9" s="67"/>
      <c r="B9" s="68"/>
      <c r="C9" s="69"/>
      <c r="D9" s="69"/>
      <c r="E9" s="52" t="s">
        <v>82</v>
      </c>
      <c r="F9" s="141"/>
      <c r="G9" s="70"/>
      <c r="H9" s="52"/>
      <c r="I9" s="69"/>
      <c r="J9" s="52" t="s">
        <v>66</v>
      </c>
      <c r="K9" s="141"/>
      <c r="L9" s="70"/>
      <c r="M9" s="70"/>
      <c r="N9" s="68"/>
    </row>
    <row r="10" spans="1:14" s="3" customFormat="1" ht="18" customHeight="1" x14ac:dyDescent="0.35">
      <c r="A10" s="67"/>
      <c r="B10" s="68"/>
      <c r="C10" s="69"/>
      <c r="D10" s="69"/>
      <c r="E10" s="52" t="s">
        <v>67</v>
      </c>
      <c r="F10" s="142"/>
      <c r="G10" s="70"/>
      <c r="H10" s="52"/>
      <c r="I10" s="69"/>
      <c r="J10" s="52" t="s">
        <v>69</v>
      </c>
      <c r="K10" s="142"/>
      <c r="L10" s="70"/>
      <c r="M10" s="70"/>
      <c r="N10" s="68"/>
    </row>
    <row r="11" spans="1:14" s="3" customFormat="1" ht="18" customHeight="1" x14ac:dyDescent="0.35">
      <c r="A11" s="67"/>
      <c r="B11" s="68"/>
      <c r="C11" s="69"/>
      <c r="D11" s="69"/>
      <c r="E11" s="52" t="s">
        <v>68</v>
      </c>
      <c r="F11" s="142"/>
      <c r="G11" s="70"/>
      <c r="H11" s="52"/>
      <c r="I11" s="69"/>
      <c r="J11" s="52" t="s">
        <v>78</v>
      </c>
      <c r="K11" s="142"/>
      <c r="L11" s="70"/>
      <c r="M11" s="70"/>
      <c r="N11" s="68"/>
    </row>
    <row r="12" spans="1:14" s="3" customFormat="1" ht="18" customHeight="1" x14ac:dyDescent="0.35">
      <c r="A12" s="67"/>
      <c r="B12" s="68"/>
      <c r="C12" s="69"/>
      <c r="D12" s="69"/>
      <c r="E12" s="52" t="s">
        <v>84</v>
      </c>
      <c r="F12" s="142"/>
      <c r="G12" s="70"/>
      <c r="H12" s="52"/>
      <c r="I12" s="69"/>
      <c r="J12" s="52" t="s">
        <v>85</v>
      </c>
      <c r="K12" s="142"/>
      <c r="L12" s="70"/>
      <c r="M12" s="70"/>
      <c r="N12" s="68"/>
    </row>
    <row r="13" spans="1:14" ht="18" customHeight="1" x14ac:dyDescent="0.35">
      <c r="A13" s="57"/>
      <c r="B13" s="28"/>
      <c r="C13" s="62"/>
      <c r="D13" s="62"/>
      <c r="E13" s="58"/>
      <c r="F13" s="58"/>
      <c r="G13" s="65"/>
      <c r="H13" s="58"/>
      <c r="I13" s="62"/>
      <c r="J13" s="170"/>
      <c r="K13" s="170"/>
      <c r="L13" s="71"/>
      <c r="M13" s="65"/>
      <c r="N13" s="28"/>
    </row>
    <row r="14" spans="1:14" ht="18" customHeight="1" x14ac:dyDescent="0.35">
      <c r="A14" s="57"/>
      <c r="B14" s="28"/>
      <c r="C14" s="62"/>
      <c r="D14" s="62"/>
      <c r="E14" s="58"/>
      <c r="F14" s="58"/>
      <c r="G14" s="65"/>
      <c r="H14" s="58"/>
      <c r="I14" s="62"/>
      <c r="J14" s="171"/>
      <c r="K14" s="171"/>
      <c r="L14" s="72"/>
      <c r="M14" s="65"/>
      <c r="N14" s="28"/>
    </row>
    <row r="15" spans="1:14" ht="5" customHeight="1" thickBot="1" x14ac:dyDescent="0.4">
      <c r="A15" s="57"/>
      <c r="B15" s="28"/>
      <c r="C15" s="62"/>
      <c r="D15" s="73"/>
      <c r="E15" s="59"/>
      <c r="F15" s="59"/>
      <c r="G15" s="74"/>
      <c r="H15" s="58"/>
      <c r="I15" s="73"/>
      <c r="J15" s="175"/>
      <c r="K15" s="175"/>
      <c r="L15" s="176"/>
      <c r="M15" s="65"/>
      <c r="N15" s="28"/>
    </row>
    <row r="16" spans="1:14" ht="6.5" customHeight="1" x14ac:dyDescent="0.35">
      <c r="A16" s="57"/>
      <c r="B16" s="28"/>
      <c r="C16" s="62"/>
      <c r="D16" s="58"/>
      <c r="E16" s="58"/>
      <c r="F16" s="58"/>
      <c r="G16" s="58"/>
      <c r="H16" s="58"/>
      <c r="I16" s="58"/>
      <c r="J16" s="58"/>
      <c r="K16" s="58"/>
      <c r="L16" s="58"/>
      <c r="M16" s="65"/>
      <c r="N16" s="28"/>
    </row>
    <row r="17" spans="1:14" ht="15.5" x14ac:dyDescent="0.35">
      <c r="A17" s="57"/>
      <c r="B17" s="28"/>
      <c r="C17" s="62"/>
      <c r="D17" s="75" t="s">
        <v>91</v>
      </c>
      <c r="E17" s="75"/>
      <c r="F17" s="58"/>
      <c r="G17" s="58"/>
      <c r="H17" s="58"/>
      <c r="I17" s="58"/>
      <c r="J17" s="58"/>
      <c r="K17" s="58"/>
      <c r="L17" s="58"/>
      <c r="M17" s="65"/>
      <c r="N17" s="28"/>
    </row>
    <row r="18" spans="1:14" ht="8.5" customHeight="1" thickBot="1" x14ac:dyDescent="0.4">
      <c r="A18" s="57"/>
      <c r="B18" s="28"/>
      <c r="C18" s="62"/>
      <c r="D18" s="58"/>
      <c r="E18" s="58"/>
      <c r="F18" s="58"/>
      <c r="G18" s="58"/>
      <c r="H18" s="58"/>
      <c r="I18" s="58"/>
      <c r="J18" s="58"/>
      <c r="K18" s="58"/>
      <c r="L18" s="58"/>
      <c r="M18" s="65"/>
      <c r="N18" s="28"/>
    </row>
    <row r="19" spans="1:14" s="7" customFormat="1" ht="20" customHeight="1" x14ac:dyDescent="0.35">
      <c r="A19" s="76"/>
      <c r="B19" s="77"/>
      <c r="C19" s="78"/>
      <c r="D19" s="167" t="s">
        <v>86</v>
      </c>
      <c r="E19" s="168"/>
      <c r="F19" s="168"/>
      <c r="G19" s="168"/>
      <c r="H19" s="168"/>
      <c r="I19" s="168"/>
      <c r="J19" s="168"/>
      <c r="K19" s="168"/>
      <c r="L19" s="169"/>
      <c r="M19" s="79"/>
      <c r="N19" s="77"/>
    </row>
    <row r="20" spans="1:14" s="7" customFormat="1" ht="20" customHeight="1" x14ac:dyDescent="0.35">
      <c r="A20" s="80" t="s">
        <v>26</v>
      </c>
      <c r="B20" s="81"/>
      <c r="C20" s="82"/>
      <c r="D20" s="82"/>
      <c r="E20" s="83"/>
      <c r="F20" s="84"/>
      <c r="G20" s="85"/>
      <c r="H20" s="86" t="s">
        <v>0</v>
      </c>
      <c r="I20" s="86"/>
      <c r="J20" s="84" t="s">
        <v>13</v>
      </c>
      <c r="K20" s="151" t="s">
        <v>87</v>
      </c>
      <c r="L20" s="151"/>
      <c r="M20" s="87"/>
      <c r="N20" s="77"/>
    </row>
    <row r="21" spans="1:14" s="7" customFormat="1" ht="18" customHeight="1" x14ac:dyDescent="0.35">
      <c r="A21" s="88" t="s">
        <v>7</v>
      </c>
      <c r="B21" s="27"/>
      <c r="C21" s="89"/>
      <c r="D21" s="149" t="s">
        <v>9</v>
      </c>
      <c r="E21" s="150"/>
      <c r="F21" s="150"/>
      <c r="G21" s="150"/>
      <c r="H21" s="150"/>
      <c r="I21" s="90"/>
      <c r="J21" s="139" t="s">
        <v>152</v>
      </c>
      <c r="K21" s="152" t="s">
        <v>100</v>
      </c>
      <c r="L21" s="153"/>
      <c r="M21" s="79"/>
      <c r="N21" s="77"/>
    </row>
    <row r="22" spans="1:14" s="7" customFormat="1" ht="6" customHeight="1" x14ac:dyDescent="0.35">
      <c r="A22" s="88"/>
      <c r="B22" s="27"/>
      <c r="C22" s="89"/>
      <c r="D22" s="91"/>
      <c r="E22" s="90"/>
      <c r="F22" s="90"/>
      <c r="G22" s="90"/>
      <c r="H22" s="90"/>
      <c r="I22" s="90"/>
      <c r="J22" s="92"/>
      <c r="K22" s="93"/>
      <c r="L22" s="94"/>
      <c r="M22" s="79"/>
      <c r="N22" s="77"/>
    </row>
    <row r="23" spans="1:14" s="7" customFormat="1" ht="18" customHeight="1" x14ac:dyDescent="0.35">
      <c r="A23" s="88" t="s">
        <v>14</v>
      </c>
      <c r="B23" s="27"/>
      <c r="C23" s="89"/>
      <c r="D23" s="149" t="s">
        <v>10</v>
      </c>
      <c r="E23" s="150"/>
      <c r="F23" s="150"/>
      <c r="G23" s="150"/>
      <c r="H23" s="150"/>
      <c r="I23" s="90"/>
      <c r="J23" s="139" t="s">
        <v>20</v>
      </c>
      <c r="K23" s="152" t="s">
        <v>200</v>
      </c>
      <c r="L23" s="153"/>
      <c r="M23" s="79"/>
      <c r="N23" s="77"/>
    </row>
    <row r="24" spans="1:14" s="7" customFormat="1" ht="6" customHeight="1" x14ac:dyDescent="0.35">
      <c r="A24" s="88"/>
      <c r="B24" s="27"/>
      <c r="C24" s="89"/>
      <c r="D24" s="91"/>
      <c r="E24" s="90"/>
      <c r="F24" s="90"/>
      <c r="G24" s="90"/>
      <c r="H24" s="90"/>
      <c r="I24" s="90"/>
      <c r="J24" s="92"/>
      <c r="K24" s="93"/>
      <c r="L24" s="94"/>
      <c r="M24" s="79"/>
      <c r="N24" s="77"/>
    </row>
    <row r="25" spans="1:14" s="7" customFormat="1" ht="18" customHeight="1" x14ac:dyDescent="0.35">
      <c r="A25" s="88" t="s">
        <v>37</v>
      </c>
      <c r="B25" s="27"/>
      <c r="C25" s="89"/>
      <c r="D25" s="149" t="s">
        <v>76</v>
      </c>
      <c r="E25" s="150"/>
      <c r="F25" s="150"/>
      <c r="G25" s="150"/>
      <c r="H25" s="150"/>
      <c r="I25" s="90"/>
      <c r="J25" s="140" t="s">
        <v>45</v>
      </c>
      <c r="K25" s="152" t="s">
        <v>201</v>
      </c>
      <c r="L25" s="153"/>
      <c r="M25" s="79"/>
      <c r="N25" s="77"/>
    </row>
    <row r="26" spans="1:14" s="7" customFormat="1" ht="6" customHeight="1" x14ac:dyDescent="0.35">
      <c r="A26" s="88"/>
      <c r="B26" s="27"/>
      <c r="C26" s="89"/>
      <c r="D26" s="91"/>
      <c r="E26" s="90"/>
      <c r="F26" s="90"/>
      <c r="G26" s="90"/>
      <c r="H26" s="90"/>
      <c r="I26" s="90"/>
      <c r="J26" s="92"/>
      <c r="K26" s="95"/>
      <c r="L26" s="96"/>
      <c r="M26" s="79"/>
      <c r="N26" s="77"/>
    </row>
    <row r="27" spans="1:14" s="7" customFormat="1" ht="18" customHeight="1" x14ac:dyDescent="0.35">
      <c r="A27" s="88" t="s">
        <v>40</v>
      </c>
      <c r="B27" s="27"/>
      <c r="C27" s="89"/>
      <c r="D27" s="149" t="s">
        <v>77</v>
      </c>
      <c r="E27" s="150"/>
      <c r="F27" s="150"/>
      <c r="G27" s="150"/>
      <c r="H27" s="150"/>
      <c r="I27" s="90"/>
      <c r="J27" s="140" t="s">
        <v>50</v>
      </c>
      <c r="K27" s="152" t="s">
        <v>202</v>
      </c>
      <c r="L27" s="153"/>
      <c r="M27" s="79"/>
      <c r="N27" s="77"/>
    </row>
    <row r="28" spans="1:14" s="7" customFormat="1" ht="6" customHeight="1" x14ac:dyDescent="0.35">
      <c r="A28" s="88"/>
      <c r="B28" s="27"/>
      <c r="C28" s="89"/>
      <c r="D28" s="91"/>
      <c r="E28" s="90"/>
      <c r="F28" s="90"/>
      <c r="G28" s="90"/>
      <c r="H28" s="90"/>
      <c r="I28" s="90"/>
      <c r="J28" s="92"/>
      <c r="K28" s="95"/>
      <c r="L28" s="96"/>
      <c r="M28" s="79"/>
      <c r="N28" s="77"/>
    </row>
    <row r="29" spans="1:14" s="7" customFormat="1" ht="18" customHeight="1" x14ac:dyDescent="0.35">
      <c r="A29" s="88" t="s">
        <v>15</v>
      </c>
      <c r="B29" s="27"/>
      <c r="C29" s="89"/>
      <c r="D29" s="149" t="s">
        <v>11</v>
      </c>
      <c r="E29" s="150"/>
      <c r="F29" s="150"/>
      <c r="G29" s="150"/>
      <c r="H29" s="150"/>
      <c r="I29" s="90"/>
      <c r="J29" s="140" t="s">
        <v>23</v>
      </c>
      <c r="K29" s="152" t="s">
        <v>148</v>
      </c>
      <c r="L29" s="153"/>
      <c r="M29" s="79"/>
      <c r="N29" s="77"/>
    </row>
    <row r="30" spans="1:14" s="7" customFormat="1" ht="6" customHeight="1" x14ac:dyDescent="0.35">
      <c r="A30" s="88"/>
      <c r="B30" s="27"/>
      <c r="C30" s="89"/>
      <c r="D30" s="91"/>
      <c r="E30" s="90"/>
      <c r="F30" s="90"/>
      <c r="G30" s="90"/>
      <c r="H30" s="90"/>
      <c r="I30" s="90"/>
      <c r="J30" s="92"/>
      <c r="K30" s="95"/>
      <c r="L30" s="96"/>
      <c r="M30" s="79"/>
      <c r="N30" s="77"/>
    </row>
    <row r="31" spans="1:14" s="7" customFormat="1" ht="18" customHeight="1" x14ac:dyDescent="0.35">
      <c r="A31" s="88" t="s">
        <v>32</v>
      </c>
      <c r="B31" s="27"/>
      <c r="C31" s="89"/>
      <c r="D31" s="149" t="s">
        <v>73</v>
      </c>
      <c r="E31" s="150"/>
      <c r="F31" s="150"/>
      <c r="G31" s="150"/>
      <c r="H31" s="150"/>
      <c r="I31" s="90"/>
      <c r="J31" s="139" t="s">
        <v>54</v>
      </c>
      <c r="K31" s="152" t="s">
        <v>203</v>
      </c>
      <c r="L31" s="153"/>
      <c r="M31" s="79"/>
      <c r="N31" s="77"/>
    </row>
    <row r="32" spans="1:14" s="7" customFormat="1" ht="6" customHeight="1" x14ac:dyDescent="0.35">
      <c r="A32" s="88"/>
      <c r="B32" s="27"/>
      <c r="C32" s="89"/>
      <c r="D32" s="91"/>
      <c r="E32" s="90"/>
      <c r="F32" s="90"/>
      <c r="G32" s="90"/>
      <c r="H32" s="90"/>
      <c r="I32" s="90"/>
      <c r="J32" s="92"/>
      <c r="K32" s="95"/>
      <c r="L32" s="96"/>
      <c r="M32" s="79"/>
      <c r="N32" s="77"/>
    </row>
    <row r="33" spans="1:14" s="7" customFormat="1" ht="18" customHeight="1" x14ac:dyDescent="0.35">
      <c r="A33" s="88" t="s">
        <v>34</v>
      </c>
      <c r="B33" s="27"/>
      <c r="C33" s="89"/>
      <c r="D33" s="149" t="s">
        <v>74</v>
      </c>
      <c r="E33" s="150"/>
      <c r="F33" s="150"/>
      <c r="G33" s="150"/>
      <c r="H33" s="150"/>
      <c r="I33" s="90"/>
      <c r="J33" s="139" t="s">
        <v>54</v>
      </c>
      <c r="K33" s="152" t="s">
        <v>204</v>
      </c>
      <c r="L33" s="153"/>
      <c r="M33" s="79"/>
      <c r="N33" s="77"/>
    </row>
    <row r="34" spans="1:14" s="7" customFormat="1" ht="6" customHeight="1" x14ac:dyDescent="0.35">
      <c r="A34" s="88"/>
      <c r="B34" s="27"/>
      <c r="C34" s="89"/>
      <c r="D34" s="91"/>
      <c r="E34" s="90"/>
      <c r="F34" s="90"/>
      <c r="G34" s="90"/>
      <c r="H34" s="90"/>
      <c r="I34" s="90"/>
      <c r="J34" s="92"/>
      <c r="K34" s="95"/>
      <c r="L34" s="96"/>
      <c r="M34" s="79"/>
      <c r="N34" s="77"/>
    </row>
    <row r="35" spans="1:14" s="7" customFormat="1" ht="18" customHeight="1" x14ac:dyDescent="0.35">
      <c r="A35" s="88" t="s">
        <v>38</v>
      </c>
      <c r="B35" s="27"/>
      <c r="C35" s="89"/>
      <c r="D35" s="149" t="s">
        <v>75</v>
      </c>
      <c r="E35" s="150"/>
      <c r="F35" s="150"/>
      <c r="G35" s="150"/>
      <c r="H35" s="150"/>
      <c r="I35" s="90"/>
      <c r="J35" s="140" t="s">
        <v>41</v>
      </c>
      <c r="K35" s="152" t="s">
        <v>205</v>
      </c>
      <c r="L35" s="153"/>
      <c r="M35" s="79"/>
      <c r="N35" s="77"/>
    </row>
    <row r="36" spans="1:14" x14ac:dyDescent="0.35">
      <c r="A36" s="57"/>
      <c r="B36" s="28"/>
      <c r="C36" s="62"/>
      <c r="D36" s="62"/>
      <c r="E36" s="58"/>
      <c r="F36" s="58"/>
      <c r="G36" s="58"/>
      <c r="H36" s="58"/>
      <c r="I36" s="58"/>
      <c r="J36" s="58"/>
      <c r="K36" s="165"/>
      <c r="L36" s="166"/>
      <c r="M36" s="65"/>
      <c r="N36" s="28"/>
    </row>
    <row r="37" spans="1:14" ht="15.5" x14ac:dyDescent="0.35">
      <c r="A37" s="57"/>
      <c r="B37" s="28"/>
      <c r="C37" s="62"/>
      <c r="D37" s="62"/>
      <c r="E37" s="63" t="s">
        <v>120</v>
      </c>
      <c r="F37" s="58"/>
      <c r="G37" s="58"/>
      <c r="H37" s="58"/>
      <c r="I37" s="58"/>
      <c r="J37" s="58"/>
      <c r="K37" s="97"/>
      <c r="L37" s="98"/>
      <c r="M37" s="65"/>
      <c r="N37" s="28"/>
    </row>
    <row r="38" spans="1:14" ht="29" customHeight="1" x14ac:dyDescent="0.35">
      <c r="A38" s="99" t="s">
        <v>116</v>
      </c>
      <c r="B38" s="28"/>
      <c r="C38" s="62"/>
      <c r="D38" s="62"/>
      <c r="E38" s="159" t="s">
        <v>119</v>
      </c>
      <c r="F38" s="159"/>
      <c r="G38" s="159"/>
      <c r="H38" s="159"/>
      <c r="I38" s="159"/>
      <c r="J38" s="159"/>
      <c r="K38" s="159"/>
      <c r="L38" s="98"/>
      <c r="M38" s="65"/>
      <c r="N38" s="28"/>
    </row>
    <row r="39" spans="1:14" x14ac:dyDescent="0.35">
      <c r="A39" s="99" t="s">
        <v>116</v>
      </c>
      <c r="B39" s="28"/>
      <c r="C39" s="62"/>
      <c r="D39" s="62"/>
      <c r="E39" s="161" t="s">
        <v>131</v>
      </c>
      <c r="F39" s="162"/>
      <c r="G39" s="162"/>
      <c r="H39" s="162"/>
      <c r="I39" s="162"/>
      <c r="J39" s="162"/>
      <c r="K39" s="163"/>
      <c r="L39" s="98"/>
      <c r="M39" s="65"/>
      <c r="N39" s="28"/>
    </row>
    <row r="40" spans="1:14" ht="10" customHeight="1" x14ac:dyDescent="0.35">
      <c r="A40" s="99"/>
      <c r="B40" s="28"/>
      <c r="C40" s="62"/>
      <c r="D40" s="62"/>
      <c r="E40" s="100"/>
      <c r="F40" s="100"/>
      <c r="G40" s="100"/>
      <c r="H40" s="100"/>
      <c r="I40" s="100"/>
      <c r="J40" s="100"/>
      <c r="K40" s="101"/>
      <c r="L40" s="102"/>
      <c r="M40" s="65"/>
      <c r="N40" s="28"/>
    </row>
    <row r="41" spans="1:14" x14ac:dyDescent="0.35">
      <c r="A41" s="99" t="s">
        <v>117</v>
      </c>
      <c r="B41" s="28"/>
      <c r="C41" s="62"/>
      <c r="D41" s="62"/>
      <c r="E41" s="160" t="s">
        <v>121</v>
      </c>
      <c r="F41" s="160"/>
      <c r="G41" s="160"/>
      <c r="H41" s="160"/>
      <c r="I41" s="160"/>
      <c r="J41" s="160"/>
      <c r="K41" s="160"/>
      <c r="L41" s="102"/>
      <c r="M41" s="65"/>
      <c r="N41" s="28"/>
    </row>
    <row r="42" spans="1:14" x14ac:dyDescent="0.35">
      <c r="A42" s="99" t="s">
        <v>117</v>
      </c>
      <c r="B42" s="28"/>
      <c r="C42" s="62"/>
      <c r="D42" s="62"/>
      <c r="E42" s="161" t="s">
        <v>129</v>
      </c>
      <c r="F42" s="162"/>
      <c r="G42" s="162"/>
      <c r="H42" s="162"/>
      <c r="I42" s="162"/>
      <c r="J42" s="162"/>
      <c r="K42" s="163"/>
      <c r="L42" s="102"/>
      <c r="M42" s="65"/>
      <c r="N42" s="28"/>
    </row>
    <row r="43" spans="1:14" ht="10" customHeight="1" x14ac:dyDescent="0.35">
      <c r="A43" s="99"/>
      <c r="B43" s="28"/>
      <c r="C43" s="62"/>
      <c r="D43" s="62"/>
      <c r="E43" s="100"/>
      <c r="F43" s="100"/>
      <c r="G43" s="100"/>
      <c r="H43" s="100"/>
      <c r="I43" s="100"/>
      <c r="J43" s="100"/>
      <c r="K43" s="101"/>
      <c r="L43" s="102"/>
      <c r="M43" s="65"/>
      <c r="N43" s="28"/>
    </row>
    <row r="44" spans="1:14" x14ac:dyDescent="0.35">
      <c r="A44" s="99" t="s">
        <v>118</v>
      </c>
      <c r="B44" s="28"/>
      <c r="C44" s="62"/>
      <c r="D44" s="62"/>
      <c r="E44" s="160" t="s">
        <v>122</v>
      </c>
      <c r="F44" s="160"/>
      <c r="G44" s="160"/>
      <c r="H44" s="160"/>
      <c r="I44" s="160"/>
      <c r="J44" s="160"/>
      <c r="K44" s="160"/>
      <c r="L44" s="102"/>
      <c r="M44" s="65"/>
      <c r="N44" s="28"/>
    </row>
    <row r="45" spans="1:14" x14ac:dyDescent="0.35">
      <c r="A45" s="99" t="s">
        <v>118</v>
      </c>
      <c r="B45" s="28"/>
      <c r="C45" s="62"/>
      <c r="D45" s="62"/>
      <c r="E45" s="161" t="s">
        <v>129</v>
      </c>
      <c r="F45" s="162"/>
      <c r="G45" s="162"/>
      <c r="H45" s="162"/>
      <c r="I45" s="162"/>
      <c r="J45" s="162"/>
      <c r="K45" s="163"/>
      <c r="L45" s="102"/>
      <c r="M45" s="65"/>
      <c r="N45" s="28"/>
    </row>
    <row r="46" spans="1:14" ht="10" customHeight="1" thickBot="1" x14ac:dyDescent="0.4">
      <c r="A46" s="57"/>
      <c r="B46" s="28"/>
      <c r="C46" s="62"/>
      <c r="D46" s="62"/>
      <c r="E46" s="100"/>
      <c r="F46" s="100"/>
      <c r="G46" s="100"/>
      <c r="H46" s="100"/>
      <c r="I46" s="100"/>
      <c r="J46" s="100"/>
      <c r="K46" s="157"/>
      <c r="L46" s="158"/>
      <c r="M46" s="65"/>
      <c r="N46" s="28"/>
    </row>
    <row r="47" spans="1:14" s="7" customFormat="1" ht="18" customHeight="1" thickBot="1" x14ac:dyDescent="0.4">
      <c r="A47" s="76"/>
      <c r="B47" s="77"/>
      <c r="C47" s="78"/>
      <c r="D47" s="154" t="s">
        <v>113</v>
      </c>
      <c r="E47" s="155"/>
      <c r="F47" s="155"/>
      <c r="G47" s="155"/>
      <c r="H47" s="155"/>
      <c r="I47" s="155"/>
      <c r="J47" s="155"/>
      <c r="K47" s="155"/>
      <c r="L47" s="156"/>
      <c r="M47" s="79"/>
      <c r="N47" s="77"/>
    </row>
    <row r="48" spans="1:14" ht="15" thickBot="1" x14ac:dyDescent="0.4">
      <c r="A48" s="57"/>
      <c r="B48" s="28"/>
      <c r="C48" s="73"/>
      <c r="D48" s="59"/>
      <c r="E48" s="59"/>
      <c r="F48" s="59"/>
      <c r="G48" s="59"/>
      <c r="H48" s="59"/>
      <c r="I48" s="59"/>
      <c r="J48" s="59"/>
      <c r="K48" s="103" t="s">
        <v>160</v>
      </c>
      <c r="L48" s="59"/>
      <c r="M48" s="74"/>
      <c r="N48" s="28"/>
    </row>
    <row r="52" spans="4:4" hidden="1" x14ac:dyDescent="0.35">
      <c r="D52" t="s">
        <v>79</v>
      </c>
    </row>
    <row r="53" spans="4:4" hidden="1" x14ac:dyDescent="0.35">
      <c r="D53" t="s">
        <v>80</v>
      </c>
    </row>
  </sheetData>
  <sheetProtection algorithmName="SHA-512" hashValue="KtQcR8UOLRpP+brMlDFRhSgTVjhs4vmYCjIFvuSxby1bsUqAxpYT1JSEbhRmQuIECRDYY9AmpYj+LMKteD4Tzg==" saltValue="tjpU1vmHujDxXwh+VThulw==" spinCount="100000" sheet="1" objects="1" scenarios="1"/>
  <mergeCells count="36">
    <mergeCell ref="B1:XFD1"/>
    <mergeCell ref="K31:L31"/>
    <mergeCell ref="K33:L33"/>
    <mergeCell ref="K35:L35"/>
    <mergeCell ref="K36:L36"/>
    <mergeCell ref="I8:L8"/>
    <mergeCell ref="J13:K13"/>
    <mergeCell ref="J14:K14"/>
    <mergeCell ref="D3:L3"/>
    <mergeCell ref="D8:G8"/>
    <mergeCell ref="D5:L5"/>
    <mergeCell ref="D6:L6"/>
    <mergeCell ref="J15:L15"/>
    <mergeCell ref="D19:L19"/>
    <mergeCell ref="D33:H33"/>
    <mergeCell ref="D35:H35"/>
    <mergeCell ref="D47:L47"/>
    <mergeCell ref="K46:L46"/>
    <mergeCell ref="E38:K38"/>
    <mergeCell ref="E41:K41"/>
    <mergeCell ref="E44:K44"/>
    <mergeCell ref="E39:K39"/>
    <mergeCell ref="E42:K42"/>
    <mergeCell ref="E45:K45"/>
    <mergeCell ref="D31:H31"/>
    <mergeCell ref="K20:L20"/>
    <mergeCell ref="K21:L21"/>
    <mergeCell ref="K23:L23"/>
    <mergeCell ref="K25:L25"/>
    <mergeCell ref="K27:L27"/>
    <mergeCell ref="K29:L29"/>
    <mergeCell ref="D21:H21"/>
    <mergeCell ref="D23:H23"/>
    <mergeCell ref="D25:H25"/>
    <mergeCell ref="D27:H27"/>
    <mergeCell ref="D29:H29"/>
  </mergeCells>
  <dataValidations count="5">
    <dataValidation type="list" allowBlank="1" showInputMessage="1" showErrorMessage="1" sqref="J21" xr:uid="{E53466E5-38FD-4775-AC9B-7CD3BF0A474A}">
      <formula1>"0-5,5-12,12+"</formula1>
    </dataValidation>
    <dataValidation type="list" allowBlank="1" showInputMessage="1" showErrorMessage="1" sqref="J23" xr:uid="{A31C77C3-165A-4A11-9B4D-9875E3A935AB}">
      <formula1>"0-3,3-8,8+"</formula1>
    </dataValidation>
    <dataValidation type="list" allowBlank="1" showInputMessage="1" showErrorMessage="1" sqref="J29" xr:uid="{73CD110C-7746-4881-88E7-48E5458971DF}">
      <formula1>"Sand,Sand/Clay,Rock"</formula1>
    </dataValidation>
    <dataValidation type="list" allowBlank="1" showInputMessage="1" showErrorMessage="1" sqref="J31 J33" xr:uid="{F4B59132-D699-4C08-B219-FC523602CC69}">
      <formula1>"0-4,4-8,8+"</formula1>
    </dataValidation>
    <dataValidation type="list" allowBlank="1" showInputMessage="1" showErrorMessage="1" sqref="J35" xr:uid="{59D651B5-A75E-4650-A87A-E2C1651A1F27}">
      <formula1>"Poor, Fair, Good, Excellent"</formula1>
    </dataValidation>
  </dataValidations>
  <hyperlinks>
    <hyperlink ref="K21" location="WT!A1" display="Water Table Info" xr:uid="{A7B26308-B2D6-4660-BF68-8E4555F33920}"/>
    <hyperlink ref="K21:L21" location="'UserGuide-Categories'!A4" tooltip="Click here to learn more about this category." display="Water Table User Guide" xr:uid="{5B7BA88E-93F2-4703-BB13-2259C689F92D}"/>
    <hyperlink ref="D6" location="'UserGuide-Intro'!A1" display="Click here for more information on the background and development of this model." xr:uid="{DDB83AE2-FA78-42D8-B5FD-D5D1E91270BB}"/>
    <hyperlink ref="D47:L47" location="Output!D3" display="CLICK HERE TO REVIEW YOUR OUTPUT REPORT AND PROJECT SUMMARY" xr:uid="{B5A8DCB6-DAA2-47F6-B4D2-298D33DAABD2}"/>
    <hyperlink ref="K29" location="WT!A1" display="Water Table Info" xr:uid="{1D885E47-B513-49AB-AB9F-7062DF51D3AB}"/>
    <hyperlink ref="K29:L29" location="'UserGuide-Categories'!A35" tooltip="Click here to learn more about this category." display="Soil Type User Guide" xr:uid="{7B750AE5-AC3F-40B9-990C-7E82B801F9E7}"/>
    <hyperlink ref="K23" location="WT!A1" display="Water Table Info" xr:uid="{38426D16-5F38-47BB-8280-0347D1085072}"/>
    <hyperlink ref="K23:L23" location="'UserGuide-Categories'!A13" tooltip="Click here to learn more about this category." display="Open ROW or Corridor User Guide" xr:uid="{1BF97132-7B5A-410D-A1CF-459FF0085593}"/>
    <hyperlink ref="K25" location="WT!A1" display="Water Table Info" xr:uid="{4B2407CA-1EFE-4977-AF30-6EA25F8E269A}"/>
    <hyperlink ref="K25:L25" location="'UserGuide-Categories'!A17" tooltip="Click here to learn more about this category." display="Density of Development User Guide" xr:uid="{6E5F224C-78AA-45B8-BA3F-ABA475F683A4}"/>
    <hyperlink ref="K27" location="WT!A1" display="Water Table Info" xr:uid="{D649FFC1-816C-4D2F-B4CC-EE6889B3B66E}"/>
    <hyperlink ref="K27:L27" location="'UserGuide-Categories'!A25" tooltip="Click here to learn more about this category." display="Neighborhood Characteristic User Guide" xr:uid="{87111205-E8EC-4397-9B42-345534B59434}"/>
    <hyperlink ref="K31" location="WT!A1" display="Water Table Info" xr:uid="{4016FF34-5E15-4377-9F88-617DB527A2C3}"/>
    <hyperlink ref="K31:L31" location="'UserGuide-Categories'!A43" tooltip="Click here to learn more about this category." display="Depth to Hard Rock User Guide" xr:uid="{0DA367BF-616D-410B-9E66-7351F23BCB41}"/>
    <hyperlink ref="K33" location="WT!A1" display="Water Table Info" xr:uid="{0D97C30E-85A9-446A-8B29-DCBA23CD192B}"/>
    <hyperlink ref="K33:L33" location="'UserGuide-Categories'!A46" tooltip="Click here to learn more about this category." display="Depth to Lime Stone User Guide" xr:uid="{24FE3813-0835-4D75-B8BA-96B414687C58}"/>
    <hyperlink ref="K35" location="WT!A1" display="Water Table Info" xr:uid="{1C69A80A-4AFA-48ED-A352-542121E4A426}"/>
    <hyperlink ref="K35:L35" location="'UserGuide-Categories'!A49" tooltip="Click here to learn more about this category." display="Condition of Gravity Sewer User Guide" xr:uid="{68660825-82A5-4929-A435-3E9B47EABFE7}"/>
  </hyperlinks>
  <printOptions horizontalCentered="1"/>
  <pageMargins left="0.25" right="0.25" top="0.5" bottom="0.5" header="0.3" footer="0.3"/>
  <pageSetup scale="83" orientation="portrait" r:id="rId1"/>
  <headerFooter>
    <oddHeader xml:space="preserve">&amp;C&amp;"-,Bold"&amp;9&amp;KFF0000The current version of the tool is a beta version and for demonstration purposes only.  While the information in the tool is accurate it is not comprehensive.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A31F6DF0-CFAD-46A7-80C7-248D6C3E7074}">
          <x14:formula1>
            <xm:f>Calcs!$D$26:$D$30</xm:f>
          </x14:formula1>
          <xm:sqref>J25</xm:sqref>
        </x14:dataValidation>
        <x14:dataValidation type="list" allowBlank="1" showInputMessage="1" showErrorMessage="1" xr:uid="{B4B68360-9AAA-4F52-8398-50604381476A}">
          <x14:formula1>
            <xm:f>Calcs!$D$31:$D$34</xm:f>
          </x14:formula1>
          <xm:sqref>J27</xm:sqref>
        </x14:dataValidation>
        <x14:dataValidation type="list" allowBlank="1" showInputMessage="1" showErrorMessage="1" xr:uid="{AB4AD533-442E-467A-9693-5F8BA382AFAE}">
          <x14:formula1>
            <xm:f>AnswerSources!$B$13:$B$15</xm:f>
          </x14:formula1>
          <xm:sqref>E45:K45</xm:sqref>
        </x14:dataValidation>
        <x14:dataValidation type="list" allowBlank="1" showInputMessage="1" showErrorMessage="1" xr:uid="{B1AA1D1B-6530-4DDA-8C8B-77E6E670EBBD}">
          <x14:formula1>
            <xm:f>AnswerSources!$B$3:$B$5</xm:f>
          </x14:formula1>
          <xm:sqref>E39:K39</xm:sqref>
        </x14:dataValidation>
        <x14:dataValidation type="list" allowBlank="1" showInputMessage="1" showErrorMessage="1" xr:uid="{4C40DB0D-FC4E-4692-BAC0-F22130D6F4D1}">
          <x14:formula1>
            <xm:f>AnswerSources!$B$8:$B$10</xm:f>
          </x14:formula1>
          <xm:sqref>E42:K42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DCE4-8379-4479-88E9-1FB60C70A646}">
  <sheetPr codeName="Sheet3"/>
  <dimension ref="A1:DT114"/>
  <sheetViews>
    <sheetView topLeftCell="A3" zoomScale="40" zoomScaleNormal="40" workbookViewId="0">
      <selection activeCell="B81" sqref="B81"/>
    </sheetView>
  </sheetViews>
  <sheetFormatPr defaultRowHeight="14.5" x14ac:dyDescent="0.35"/>
  <cols>
    <col min="2" max="2" width="17.6328125" customWidth="1"/>
    <col min="4" max="4" width="10.7265625" customWidth="1"/>
    <col min="6" max="6" width="9.90625" customWidth="1"/>
    <col min="7" max="116" width="8.6328125" customWidth="1"/>
    <col min="118" max="118" width="31.1796875" customWidth="1"/>
  </cols>
  <sheetData>
    <row r="1" spans="1:124" x14ac:dyDescent="0.35">
      <c r="A1" s="45"/>
      <c r="B1" s="45"/>
      <c r="C1" s="45"/>
      <c r="D1" s="45"/>
      <c r="E1" s="45"/>
      <c r="F1" s="45"/>
      <c r="G1" s="45" t="s">
        <v>241</v>
      </c>
      <c r="H1" s="45" t="s">
        <v>241</v>
      </c>
      <c r="I1" s="45" t="s">
        <v>241</v>
      </c>
      <c r="J1" s="45" t="s">
        <v>242</v>
      </c>
      <c r="K1" s="45" t="s">
        <v>242</v>
      </c>
      <c r="L1" s="45" t="s">
        <v>242</v>
      </c>
      <c r="M1" s="45" t="s">
        <v>6</v>
      </c>
      <c r="N1" s="45" t="s">
        <v>6</v>
      </c>
      <c r="O1" s="45" t="s">
        <v>6</v>
      </c>
      <c r="P1" s="45" t="s">
        <v>31</v>
      </c>
      <c r="Q1" s="45" t="s">
        <v>31</v>
      </c>
      <c r="R1" s="45" t="s">
        <v>31</v>
      </c>
      <c r="S1" s="45" t="s">
        <v>33</v>
      </c>
      <c r="T1" s="45" t="s">
        <v>33</v>
      </c>
      <c r="U1" s="45" t="s">
        <v>33</v>
      </c>
      <c r="V1" s="45" t="s">
        <v>243</v>
      </c>
      <c r="W1" s="45" t="s">
        <v>243</v>
      </c>
      <c r="X1" s="45" t="s">
        <v>243</v>
      </c>
      <c r="Y1" s="45" t="s">
        <v>243</v>
      </c>
      <c r="Z1" s="45" t="s">
        <v>36</v>
      </c>
      <c r="AA1" s="45" t="s">
        <v>36</v>
      </c>
      <c r="AB1" s="45" t="s">
        <v>36</v>
      </c>
      <c r="AC1" s="45" t="s">
        <v>36</v>
      </c>
      <c r="AD1" s="45" t="s">
        <v>36</v>
      </c>
      <c r="AE1" s="45" t="s">
        <v>244</v>
      </c>
      <c r="AF1" s="45" t="s">
        <v>244</v>
      </c>
      <c r="AG1" s="45" t="s">
        <v>244</v>
      </c>
      <c r="AH1" s="45" t="s">
        <v>244</v>
      </c>
      <c r="AI1" s="45" t="s">
        <v>241</v>
      </c>
      <c r="AJ1" s="45" t="s">
        <v>241</v>
      </c>
      <c r="AK1" s="45" t="s">
        <v>241</v>
      </c>
      <c r="AL1" s="45" t="s">
        <v>242</v>
      </c>
      <c r="AM1" s="45" t="s">
        <v>242</v>
      </c>
      <c r="AN1" s="45" t="s">
        <v>242</v>
      </c>
      <c r="AO1" s="45" t="s">
        <v>6</v>
      </c>
      <c r="AP1" s="45" t="s">
        <v>6</v>
      </c>
      <c r="AQ1" s="45" t="s">
        <v>6</v>
      </c>
      <c r="AR1" s="45" t="s">
        <v>31</v>
      </c>
      <c r="AS1" s="45" t="s">
        <v>31</v>
      </c>
      <c r="AT1" s="45" t="s">
        <v>31</v>
      </c>
      <c r="AU1" s="45" t="s">
        <v>33</v>
      </c>
      <c r="AV1" s="45" t="s">
        <v>33</v>
      </c>
      <c r="AW1" s="45" t="s">
        <v>33</v>
      </c>
      <c r="AX1" s="45" t="s">
        <v>243</v>
      </c>
      <c r="AY1" s="45" t="s">
        <v>243</v>
      </c>
      <c r="AZ1" s="45" t="s">
        <v>243</v>
      </c>
      <c r="BA1" s="45" t="s">
        <v>243</v>
      </c>
      <c r="BB1" s="45" t="s">
        <v>36</v>
      </c>
      <c r="BC1" s="45" t="s">
        <v>36</v>
      </c>
      <c r="BD1" s="45" t="s">
        <v>36</v>
      </c>
      <c r="BE1" s="45" t="s">
        <v>36</v>
      </c>
      <c r="BF1" s="45" t="s">
        <v>36</v>
      </c>
      <c r="BG1" s="45" t="s">
        <v>244</v>
      </c>
      <c r="BH1" s="45" t="s">
        <v>244</v>
      </c>
      <c r="BI1" s="45" t="s">
        <v>244</v>
      </c>
      <c r="BJ1" s="45" t="s">
        <v>244</v>
      </c>
      <c r="BK1" s="45" t="s">
        <v>241</v>
      </c>
      <c r="BL1" s="45" t="s">
        <v>241</v>
      </c>
      <c r="BM1" s="45" t="s">
        <v>241</v>
      </c>
      <c r="BN1" s="45" t="s">
        <v>242</v>
      </c>
      <c r="BO1" s="45" t="s">
        <v>242</v>
      </c>
      <c r="BP1" s="45" t="s">
        <v>242</v>
      </c>
      <c r="BQ1" s="45" t="s">
        <v>6</v>
      </c>
      <c r="BR1" s="45" t="s">
        <v>6</v>
      </c>
      <c r="BS1" s="45" t="s">
        <v>6</v>
      </c>
      <c r="BT1" s="45" t="s">
        <v>31</v>
      </c>
      <c r="BU1" s="45" t="s">
        <v>31</v>
      </c>
      <c r="BV1" s="45" t="s">
        <v>31</v>
      </c>
      <c r="BW1" s="45" t="s">
        <v>33</v>
      </c>
      <c r="BX1" s="45" t="s">
        <v>33</v>
      </c>
      <c r="BY1" s="45" t="s">
        <v>33</v>
      </c>
      <c r="BZ1" s="45" t="s">
        <v>243</v>
      </c>
      <c r="CA1" s="45" t="s">
        <v>243</v>
      </c>
      <c r="CB1" s="45" t="s">
        <v>243</v>
      </c>
      <c r="CC1" s="45" t="s">
        <v>243</v>
      </c>
      <c r="CD1" s="45" t="s">
        <v>36</v>
      </c>
      <c r="CE1" s="45" t="s">
        <v>36</v>
      </c>
      <c r="CF1" s="45" t="s">
        <v>36</v>
      </c>
      <c r="CG1" s="45" t="s">
        <v>36</v>
      </c>
      <c r="CH1" s="45" t="s">
        <v>36</v>
      </c>
      <c r="CI1" s="45" t="s">
        <v>244</v>
      </c>
      <c r="CJ1" s="45" t="s">
        <v>244</v>
      </c>
      <c r="CK1" s="45" t="s">
        <v>244</v>
      </c>
      <c r="CL1" s="45" t="s">
        <v>244</v>
      </c>
      <c r="CM1" s="45"/>
      <c r="CN1" s="45"/>
      <c r="CO1" s="45"/>
      <c r="CP1" s="45"/>
      <c r="CQ1" s="45"/>
      <c r="CR1" s="45"/>
      <c r="CS1" s="45"/>
      <c r="CT1" s="45"/>
      <c r="CU1" s="45"/>
      <c r="CV1" s="45"/>
    </row>
    <row r="2" spans="1:124" x14ac:dyDescent="0.35">
      <c r="A2" s="45"/>
      <c r="B2" s="45"/>
      <c r="C2" s="45"/>
      <c r="D2" s="45"/>
      <c r="E2" s="45"/>
      <c r="F2" s="45"/>
      <c r="G2" s="104" t="s">
        <v>70</v>
      </c>
      <c r="H2" s="104" t="s">
        <v>70</v>
      </c>
      <c r="I2" s="104" t="s">
        <v>70</v>
      </c>
      <c r="J2" s="104" t="s">
        <v>70</v>
      </c>
      <c r="K2" s="104" t="s">
        <v>70</v>
      </c>
      <c r="L2" s="104" t="s">
        <v>70</v>
      </c>
      <c r="M2" s="104" t="s">
        <v>70</v>
      </c>
      <c r="N2" s="104" t="s">
        <v>70</v>
      </c>
      <c r="O2" s="104" t="s">
        <v>70</v>
      </c>
      <c r="P2" s="104" t="s">
        <v>70</v>
      </c>
      <c r="Q2" s="104" t="s">
        <v>70</v>
      </c>
      <c r="R2" s="104" t="s">
        <v>70</v>
      </c>
      <c r="S2" s="104" t="s">
        <v>70</v>
      </c>
      <c r="T2" s="104" t="s">
        <v>70</v>
      </c>
      <c r="U2" s="104" t="s">
        <v>70</v>
      </c>
      <c r="V2" s="104" t="s">
        <v>70</v>
      </c>
      <c r="W2" s="104" t="s">
        <v>70</v>
      </c>
      <c r="X2" s="104" t="s">
        <v>70</v>
      </c>
      <c r="Y2" s="104" t="s">
        <v>70</v>
      </c>
      <c r="Z2" s="104" t="s">
        <v>70</v>
      </c>
      <c r="AA2" s="104" t="s">
        <v>70</v>
      </c>
      <c r="AB2" s="104" t="s">
        <v>70</v>
      </c>
      <c r="AC2" s="104" t="s">
        <v>70</v>
      </c>
      <c r="AD2" s="104" t="s">
        <v>70</v>
      </c>
      <c r="AE2" s="104" t="s">
        <v>70</v>
      </c>
      <c r="AF2" s="104" t="s">
        <v>70</v>
      </c>
      <c r="AG2" s="104" t="s">
        <v>70</v>
      </c>
      <c r="AH2" s="104" t="s">
        <v>70</v>
      </c>
      <c r="AI2" s="104" t="s">
        <v>71</v>
      </c>
      <c r="AJ2" s="104" t="s">
        <v>71</v>
      </c>
      <c r="AK2" s="104" t="s">
        <v>71</v>
      </c>
      <c r="AL2" s="104" t="s">
        <v>71</v>
      </c>
      <c r="AM2" s="104" t="s">
        <v>71</v>
      </c>
      <c r="AN2" s="104" t="s">
        <v>71</v>
      </c>
      <c r="AO2" s="104" t="s">
        <v>71</v>
      </c>
      <c r="AP2" s="104" t="s">
        <v>71</v>
      </c>
      <c r="AQ2" s="104" t="s">
        <v>71</v>
      </c>
      <c r="AR2" s="104" t="s">
        <v>71</v>
      </c>
      <c r="AS2" s="104" t="s">
        <v>71</v>
      </c>
      <c r="AT2" s="104" t="s">
        <v>71</v>
      </c>
      <c r="AU2" s="104" t="s">
        <v>71</v>
      </c>
      <c r="AV2" s="104" t="s">
        <v>71</v>
      </c>
      <c r="AW2" s="104" t="s">
        <v>71</v>
      </c>
      <c r="AX2" s="104" t="s">
        <v>71</v>
      </c>
      <c r="AY2" s="104" t="s">
        <v>71</v>
      </c>
      <c r="AZ2" s="104" t="s">
        <v>71</v>
      </c>
      <c r="BA2" s="104" t="s">
        <v>71</v>
      </c>
      <c r="BB2" s="104" t="s">
        <v>71</v>
      </c>
      <c r="BC2" s="104" t="s">
        <v>71</v>
      </c>
      <c r="BD2" s="104" t="s">
        <v>71</v>
      </c>
      <c r="BE2" s="104" t="s">
        <v>71</v>
      </c>
      <c r="BF2" s="104" t="s">
        <v>71</v>
      </c>
      <c r="BG2" s="104" t="s">
        <v>71</v>
      </c>
      <c r="BH2" s="104" t="s">
        <v>71</v>
      </c>
      <c r="BI2" s="104" t="s">
        <v>71</v>
      </c>
      <c r="BJ2" s="104" t="s">
        <v>71</v>
      </c>
      <c r="BK2" s="104" t="s">
        <v>72</v>
      </c>
      <c r="BL2" s="104" t="s">
        <v>72</v>
      </c>
      <c r="BM2" s="104" t="s">
        <v>72</v>
      </c>
      <c r="BN2" s="104" t="s">
        <v>72</v>
      </c>
      <c r="BO2" s="104" t="s">
        <v>72</v>
      </c>
      <c r="BP2" s="104" t="s">
        <v>72</v>
      </c>
      <c r="BQ2" s="104" t="s">
        <v>72</v>
      </c>
      <c r="BR2" s="104" t="s">
        <v>72</v>
      </c>
      <c r="BS2" s="104" t="s">
        <v>72</v>
      </c>
      <c r="BT2" s="104" t="s">
        <v>72</v>
      </c>
      <c r="BU2" s="104" t="s">
        <v>72</v>
      </c>
      <c r="BV2" s="104" t="s">
        <v>72</v>
      </c>
      <c r="BW2" s="104" t="s">
        <v>72</v>
      </c>
      <c r="BX2" s="104" t="s">
        <v>72</v>
      </c>
      <c r="BY2" s="104" t="s">
        <v>72</v>
      </c>
      <c r="BZ2" s="104" t="s">
        <v>72</v>
      </c>
      <c r="CA2" s="104" t="s">
        <v>72</v>
      </c>
      <c r="CB2" s="104" t="s">
        <v>72</v>
      </c>
      <c r="CC2" s="104" t="s">
        <v>72</v>
      </c>
      <c r="CD2" s="104" t="s">
        <v>72</v>
      </c>
      <c r="CE2" s="104" t="s">
        <v>72</v>
      </c>
      <c r="CF2" s="104" t="s">
        <v>72</v>
      </c>
      <c r="CG2" s="104" t="s">
        <v>72</v>
      </c>
      <c r="CH2" s="104" t="s">
        <v>72</v>
      </c>
      <c r="CI2" s="104" t="s">
        <v>72</v>
      </c>
      <c r="CJ2" s="104" t="s">
        <v>72</v>
      </c>
      <c r="CK2" s="104" t="s">
        <v>72</v>
      </c>
      <c r="CL2" s="104" t="s">
        <v>72</v>
      </c>
      <c r="CM2" s="104"/>
      <c r="CN2" s="45"/>
      <c r="CO2" s="45"/>
      <c r="CP2" s="45"/>
      <c r="CQ2" s="45"/>
      <c r="CR2" s="45"/>
      <c r="CS2" s="45"/>
      <c r="CT2" s="45"/>
      <c r="CU2" s="45"/>
      <c r="CV2" s="45"/>
    </row>
    <row r="3" spans="1:124" x14ac:dyDescent="0.35">
      <c r="A3" s="45"/>
      <c r="B3" s="45"/>
      <c r="C3" s="45"/>
      <c r="D3" s="45"/>
      <c r="E3" s="45"/>
      <c r="F3" s="45"/>
      <c r="G3" s="105" t="s">
        <v>7</v>
      </c>
      <c r="H3" s="105" t="s">
        <v>7</v>
      </c>
      <c r="I3" s="105" t="s">
        <v>7</v>
      </c>
      <c r="J3" s="105" t="s">
        <v>14</v>
      </c>
      <c r="K3" s="105" t="s">
        <v>14</v>
      </c>
      <c r="L3" s="105" t="s">
        <v>14</v>
      </c>
      <c r="M3" s="105" t="s">
        <v>15</v>
      </c>
      <c r="N3" s="105" t="s">
        <v>15</v>
      </c>
      <c r="O3" s="105" t="s">
        <v>15</v>
      </c>
      <c r="P3" s="105" t="s">
        <v>32</v>
      </c>
      <c r="Q3" s="105" t="s">
        <v>32</v>
      </c>
      <c r="R3" s="105" t="s">
        <v>32</v>
      </c>
      <c r="S3" s="105" t="s">
        <v>34</v>
      </c>
      <c r="T3" s="105" t="s">
        <v>34</v>
      </c>
      <c r="U3" s="105" t="s">
        <v>34</v>
      </c>
      <c r="V3" s="105" t="s">
        <v>38</v>
      </c>
      <c r="W3" s="105" t="s">
        <v>38</v>
      </c>
      <c r="X3" s="105" t="s">
        <v>38</v>
      </c>
      <c r="Y3" s="105" t="s">
        <v>38</v>
      </c>
      <c r="Z3" s="105" t="s">
        <v>37</v>
      </c>
      <c r="AA3" s="105" t="s">
        <v>37</v>
      </c>
      <c r="AB3" s="105" t="s">
        <v>37</v>
      </c>
      <c r="AC3" s="105" t="s">
        <v>37</v>
      </c>
      <c r="AD3" s="105" t="s">
        <v>37</v>
      </c>
      <c r="AE3" s="105" t="s">
        <v>40</v>
      </c>
      <c r="AF3" s="105" t="s">
        <v>40</v>
      </c>
      <c r="AG3" s="105" t="s">
        <v>40</v>
      </c>
      <c r="AH3" s="105" t="s">
        <v>40</v>
      </c>
      <c r="AI3" s="105" t="s">
        <v>7</v>
      </c>
      <c r="AJ3" s="105" t="s">
        <v>7</v>
      </c>
      <c r="AK3" s="105" t="s">
        <v>7</v>
      </c>
      <c r="AL3" s="105" t="s">
        <v>14</v>
      </c>
      <c r="AM3" s="105" t="s">
        <v>14</v>
      </c>
      <c r="AN3" s="105" t="s">
        <v>14</v>
      </c>
      <c r="AO3" s="105" t="s">
        <v>15</v>
      </c>
      <c r="AP3" s="105" t="s">
        <v>15</v>
      </c>
      <c r="AQ3" s="105" t="s">
        <v>15</v>
      </c>
      <c r="AR3" s="105" t="s">
        <v>32</v>
      </c>
      <c r="AS3" s="105" t="s">
        <v>32</v>
      </c>
      <c r="AT3" s="105" t="s">
        <v>32</v>
      </c>
      <c r="AU3" s="105" t="s">
        <v>34</v>
      </c>
      <c r="AV3" s="105" t="s">
        <v>34</v>
      </c>
      <c r="AW3" s="105" t="s">
        <v>34</v>
      </c>
      <c r="AX3" s="105" t="s">
        <v>38</v>
      </c>
      <c r="AY3" s="105" t="s">
        <v>38</v>
      </c>
      <c r="AZ3" s="105" t="s">
        <v>38</v>
      </c>
      <c r="BA3" s="105" t="s">
        <v>38</v>
      </c>
      <c r="BB3" s="105" t="s">
        <v>37</v>
      </c>
      <c r="BC3" s="105" t="s">
        <v>37</v>
      </c>
      <c r="BD3" s="105" t="s">
        <v>37</v>
      </c>
      <c r="BE3" s="105" t="s">
        <v>37</v>
      </c>
      <c r="BF3" s="105" t="s">
        <v>37</v>
      </c>
      <c r="BG3" s="105" t="s">
        <v>40</v>
      </c>
      <c r="BH3" s="105" t="s">
        <v>40</v>
      </c>
      <c r="BI3" s="105" t="s">
        <v>40</v>
      </c>
      <c r="BJ3" s="105" t="s">
        <v>40</v>
      </c>
      <c r="BK3" s="105" t="s">
        <v>7</v>
      </c>
      <c r="BL3" s="105" t="s">
        <v>7</v>
      </c>
      <c r="BM3" s="105" t="s">
        <v>7</v>
      </c>
      <c r="BN3" s="105" t="s">
        <v>14</v>
      </c>
      <c r="BO3" s="105" t="s">
        <v>14</v>
      </c>
      <c r="BP3" s="105" t="s">
        <v>14</v>
      </c>
      <c r="BQ3" s="105" t="s">
        <v>15</v>
      </c>
      <c r="BR3" s="105" t="s">
        <v>15</v>
      </c>
      <c r="BS3" s="105" t="s">
        <v>15</v>
      </c>
      <c r="BT3" s="105" t="s">
        <v>32</v>
      </c>
      <c r="BU3" s="105" t="s">
        <v>32</v>
      </c>
      <c r="BV3" s="105" t="s">
        <v>32</v>
      </c>
      <c r="BW3" s="105" t="s">
        <v>34</v>
      </c>
      <c r="BX3" s="105" t="s">
        <v>34</v>
      </c>
      <c r="BY3" s="105" t="s">
        <v>34</v>
      </c>
      <c r="BZ3" s="105" t="s">
        <v>38</v>
      </c>
      <c r="CA3" s="105" t="s">
        <v>38</v>
      </c>
      <c r="CB3" s="105" t="s">
        <v>38</v>
      </c>
      <c r="CC3" s="105" t="s">
        <v>38</v>
      </c>
      <c r="CD3" s="105" t="s">
        <v>37</v>
      </c>
      <c r="CE3" s="105" t="s">
        <v>37</v>
      </c>
      <c r="CF3" s="105" t="s">
        <v>37</v>
      </c>
      <c r="CG3" s="105" t="s">
        <v>37</v>
      </c>
      <c r="CH3" s="105" t="s">
        <v>37</v>
      </c>
      <c r="CI3" s="105" t="s">
        <v>40</v>
      </c>
      <c r="CJ3" s="105" t="s">
        <v>40</v>
      </c>
      <c r="CK3" s="105" t="s">
        <v>40</v>
      </c>
      <c r="CL3" s="105" t="s">
        <v>40</v>
      </c>
      <c r="CM3" s="105"/>
      <c r="CN3" s="45"/>
      <c r="CO3" s="45"/>
      <c r="CP3" s="45"/>
      <c r="CQ3" s="45"/>
      <c r="CR3" s="45"/>
      <c r="CS3" s="45"/>
      <c r="CT3" s="45"/>
      <c r="CU3" s="45"/>
      <c r="CV3" s="45"/>
    </row>
    <row r="4" spans="1:124" x14ac:dyDescent="0.35">
      <c r="A4" s="45"/>
      <c r="B4" s="106" t="s">
        <v>1</v>
      </c>
      <c r="C4" s="106" t="s">
        <v>2</v>
      </c>
      <c r="D4" s="106" t="s">
        <v>3</v>
      </c>
      <c r="E4" s="107" t="s">
        <v>4</v>
      </c>
      <c r="F4" s="108" t="s">
        <v>8</v>
      </c>
      <c r="G4" s="106" t="s">
        <v>16</v>
      </c>
      <c r="H4" s="106" t="s">
        <v>16</v>
      </c>
      <c r="I4" s="106" t="s">
        <v>16</v>
      </c>
      <c r="J4" s="106" t="s">
        <v>17</v>
      </c>
      <c r="K4" s="106" t="s">
        <v>17</v>
      </c>
      <c r="L4" s="106" t="s">
        <v>17</v>
      </c>
      <c r="M4" s="106" t="s">
        <v>18</v>
      </c>
      <c r="N4" s="106" t="s">
        <v>18</v>
      </c>
      <c r="O4" s="106" t="s">
        <v>18</v>
      </c>
      <c r="P4" s="106" t="s">
        <v>56</v>
      </c>
      <c r="Q4" s="106" t="s">
        <v>56</v>
      </c>
      <c r="R4" s="106" t="s">
        <v>56</v>
      </c>
      <c r="S4" s="106" t="s">
        <v>57</v>
      </c>
      <c r="T4" s="106" t="s">
        <v>57</v>
      </c>
      <c r="U4" s="106" t="s">
        <v>57</v>
      </c>
      <c r="V4" s="106" t="s">
        <v>58</v>
      </c>
      <c r="W4" s="106" t="s">
        <v>58</v>
      </c>
      <c r="X4" s="106" t="s">
        <v>58</v>
      </c>
      <c r="Y4" s="106" t="s">
        <v>58</v>
      </c>
      <c r="Z4" s="106" t="s">
        <v>59</v>
      </c>
      <c r="AA4" s="106" t="s">
        <v>59</v>
      </c>
      <c r="AB4" s="106" t="s">
        <v>59</v>
      </c>
      <c r="AC4" s="106" t="s">
        <v>59</v>
      </c>
      <c r="AD4" s="106" t="s">
        <v>59</v>
      </c>
      <c r="AE4" s="106" t="s">
        <v>60</v>
      </c>
      <c r="AF4" s="106" t="s">
        <v>60</v>
      </c>
      <c r="AG4" s="106" t="s">
        <v>60</v>
      </c>
      <c r="AH4" s="106" t="s">
        <v>60</v>
      </c>
      <c r="AI4" s="106" t="s">
        <v>16</v>
      </c>
      <c r="AJ4" s="106" t="s">
        <v>16</v>
      </c>
      <c r="AK4" s="106" t="s">
        <v>16</v>
      </c>
      <c r="AL4" s="106" t="s">
        <v>17</v>
      </c>
      <c r="AM4" s="106" t="s">
        <v>17</v>
      </c>
      <c r="AN4" s="106" t="s">
        <v>17</v>
      </c>
      <c r="AO4" s="106" t="s">
        <v>18</v>
      </c>
      <c r="AP4" s="106" t="s">
        <v>18</v>
      </c>
      <c r="AQ4" s="106" t="s">
        <v>18</v>
      </c>
      <c r="AR4" s="106" t="s">
        <v>56</v>
      </c>
      <c r="AS4" s="106" t="s">
        <v>56</v>
      </c>
      <c r="AT4" s="106" t="s">
        <v>56</v>
      </c>
      <c r="AU4" s="106" t="s">
        <v>57</v>
      </c>
      <c r="AV4" s="106" t="s">
        <v>57</v>
      </c>
      <c r="AW4" s="106" t="s">
        <v>57</v>
      </c>
      <c r="AX4" s="106" t="s">
        <v>58</v>
      </c>
      <c r="AY4" s="106" t="s">
        <v>58</v>
      </c>
      <c r="AZ4" s="106" t="s">
        <v>58</v>
      </c>
      <c r="BA4" s="106" t="s">
        <v>58</v>
      </c>
      <c r="BB4" s="106" t="s">
        <v>59</v>
      </c>
      <c r="BC4" s="106" t="s">
        <v>59</v>
      </c>
      <c r="BD4" s="106" t="s">
        <v>59</v>
      </c>
      <c r="BE4" s="106" t="s">
        <v>59</v>
      </c>
      <c r="BF4" s="106" t="s">
        <v>59</v>
      </c>
      <c r="BG4" s="106" t="s">
        <v>60</v>
      </c>
      <c r="BH4" s="106" t="s">
        <v>60</v>
      </c>
      <c r="BI4" s="106" t="s">
        <v>60</v>
      </c>
      <c r="BJ4" s="106" t="s">
        <v>60</v>
      </c>
      <c r="BK4" s="106" t="s">
        <v>16</v>
      </c>
      <c r="BL4" s="106" t="s">
        <v>16</v>
      </c>
      <c r="BM4" s="106" t="s">
        <v>16</v>
      </c>
      <c r="BN4" s="106" t="s">
        <v>17</v>
      </c>
      <c r="BO4" s="106" t="s">
        <v>17</v>
      </c>
      <c r="BP4" s="106" t="s">
        <v>17</v>
      </c>
      <c r="BQ4" s="106" t="s">
        <v>18</v>
      </c>
      <c r="BR4" s="106" t="s">
        <v>18</v>
      </c>
      <c r="BS4" s="106" t="s">
        <v>18</v>
      </c>
      <c r="BT4" s="106" t="s">
        <v>56</v>
      </c>
      <c r="BU4" s="106" t="s">
        <v>56</v>
      </c>
      <c r="BV4" s="106" t="s">
        <v>56</v>
      </c>
      <c r="BW4" s="106" t="s">
        <v>57</v>
      </c>
      <c r="BX4" s="106" t="s">
        <v>57</v>
      </c>
      <c r="BY4" s="106" t="s">
        <v>57</v>
      </c>
      <c r="BZ4" s="106" t="s">
        <v>58</v>
      </c>
      <c r="CA4" s="106" t="s">
        <v>58</v>
      </c>
      <c r="CB4" s="106" t="s">
        <v>58</v>
      </c>
      <c r="CC4" s="106" t="s">
        <v>58</v>
      </c>
      <c r="CD4" s="106" t="s">
        <v>59</v>
      </c>
      <c r="CE4" s="106" t="s">
        <v>59</v>
      </c>
      <c r="CF4" s="106" t="s">
        <v>59</v>
      </c>
      <c r="CG4" s="106" t="s">
        <v>59</v>
      </c>
      <c r="CH4" s="106" t="s">
        <v>59</v>
      </c>
      <c r="CI4" s="106" t="s">
        <v>60</v>
      </c>
      <c r="CJ4" s="106" t="s">
        <v>60</v>
      </c>
      <c r="CK4" s="106" t="s">
        <v>60</v>
      </c>
      <c r="CL4" s="106" t="s">
        <v>60</v>
      </c>
      <c r="CM4" s="109"/>
      <c r="CN4" s="45"/>
      <c r="CO4" s="45"/>
      <c r="CP4" s="45"/>
      <c r="CQ4" s="45"/>
      <c r="CR4" s="45"/>
      <c r="CS4" s="45"/>
      <c r="CT4" s="45"/>
      <c r="CU4" s="45"/>
      <c r="CV4" s="45"/>
      <c r="DQ4" s="2"/>
      <c r="DR4" s="2"/>
      <c r="DS4" s="2"/>
      <c r="DT4" s="2"/>
    </row>
    <row r="5" spans="1:124" x14ac:dyDescent="0.35">
      <c r="A5" s="45"/>
      <c r="B5" s="106"/>
      <c r="C5" s="106"/>
      <c r="D5" s="106"/>
      <c r="E5" s="107"/>
      <c r="F5" s="108"/>
      <c r="G5" s="110" t="s">
        <v>152</v>
      </c>
      <c r="H5" s="110" t="s">
        <v>153</v>
      </c>
      <c r="I5" s="110" t="s">
        <v>12</v>
      </c>
      <c r="J5" s="111" t="s">
        <v>20</v>
      </c>
      <c r="K5" s="111" t="s">
        <v>22</v>
      </c>
      <c r="L5" s="111" t="s">
        <v>21</v>
      </c>
      <c r="M5" s="110" t="s">
        <v>23</v>
      </c>
      <c r="N5" s="110" t="s">
        <v>24</v>
      </c>
      <c r="O5" s="110" t="s">
        <v>25</v>
      </c>
      <c r="P5" s="110" t="s">
        <v>54</v>
      </c>
      <c r="Q5" s="110" t="s">
        <v>55</v>
      </c>
      <c r="R5" s="110" t="s">
        <v>21</v>
      </c>
      <c r="S5" s="110" t="s">
        <v>54</v>
      </c>
      <c r="T5" s="110" t="s">
        <v>55</v>
      </c>
      <c r="U5" s="110" t="s">
        <v>21</v>
      </c>
      <c r="V5" s="110" t="s">
        <v>41</v>
      </c>
      <c r="W5" s="110" t="s">
        <v>42</v>
      </c>
      <c r="X5" s="110" t="s">
        <v>43</v>
      </c>
      <c r="Y5" s="110" t="s">
        <v>44</v>
      </c>
      <c r="Z5" s="110" t="s">
        <v>45</v>
      </c>
      <c r="AA5" s="110" t="s">
        <v>46</v>
      </c>
      <c r="AB5" s="110" t="s">
        <v>47</v>
      </c>
      <c r="AC5" s="110" t="s">
        <v>48</v>
      </c>
      <c r="AD5" s="110" t="s">
        <v>49</v>
      </c>
      <c r="AE5" s="110" t="s">
        <v>50</v>
      </c>
      <c r="AF5" s="110" t="s">
        <v>51</v>
      </c>
      <c r="AG5" s="110" t="s">
        <v>52</v>
      </c>
      <c r="AH5" s="110" t="s">
        <v>53</v>
      </c>
      <c r="AI5" s="110" t="s">
        <v>152</v>
      </c>
      <c r="AJ5" s="110" t="s">
        <v>153</v>
      </c>
      <c r="AK5" s="110" t="s">
        <v>12</v>
      </c>
      <c r="AL5" s="111" t="s">
        <v>20</v>
      </c>
      <c r="AM5" s="111" t="s">
        <v>22</v>
      </c>
      <c r="AN5" s="111" t="s">
        <v>21</v>
      </c>
      <c r="AO5" s="110" t="s">
        <v>23</v>
      </c>
      <c r="AP5" s="110" t="s">
        <v>24</v>
      </c>
      <c r="AQ5" s="110" t="s">
        <v>25</v>
      </c>
      <c r="AR5" s="110" t="s">
        <v>54</v>
      </c>
      <c r="AS5" s="110" t="s">
        <v>55</v>
      </c>
      <c r="AT5" s="110" t="s">
        <v>21</v>
      </c>
      <c r="AU5" s="110" t="s">
        <v>54</v>
      </c>
      <c r="AV5" s="110" t="s">
        <v>55</v>
      </c>
      <c r="AW5" s="110" t="s">
        <v>21</v>
      </c>
      <c r="AX5" s="110" t="s">
        <v>41</v>
      </c>
      <c r="AY5" s="110" t="s">
        <v>42</v>
      </c>
      <c r="AZ5" s="110" t="s">
        <v>43</v>
      </c>
      <c r="BA5" s="110" t="s">
        <v>44</v>
      </c>
      <c r="BB5" s="110" t="s">
        <v>45</v>
      </c>
      <c r="BC5" s="110" t="s">
        <v>46</v>
      </c>
      <c r="BD5" s="110" t="s">
        <v>47</v>
      </c>
      <c r="BE5" s="110" t="s">
        <v>48</v>
      </c>
      <c r="BF5" s="110" t="s">
        <v>49</v>
      </c>
      <c r="BG5" s="110" t="s">
        <v>50</v>
      </c>
      <c r="BH5" s="110" t="s">
        <v>51</v>
      </c>
      <c r="BI5" s="110" t="s">
        <v>52</v>
      </c>
      <c r="BJ5" s="110" t="s">
        <v>53</v>
      </c>
      <c r="BK5" s="110" t="s">
        <v>152</v>
      </c>
      <c r="BL5" s="110" t="s">
        <v>153</v>
      </c>
      <c r="BM5" s="110" t="s">
        <v>12</v>
      </c>
      <c r="BN5" s="111" t="s">
        <v>20</v>
      </c>
      <c r="BO5" s="111" t="s">
        <v>22</v>
      </c>
      <c r="BP5" s="111" t="s">
        <v>21</v>
      </c>
      <c r="BQ5" s="110" t="s">
        <v>23</v>
      </c>
      <c r="BR5" s="110" t="s">
        <v>24</v>
      </c>
      <c r="BS5" s="110" t="s">
        <v>25</v>
      </c>
      <c r="BT5" s="110" t="s">
        <v>54</v>
      </c>
      <c r="BU5" s="110" t="s">
        <v>55</v>
      </c>
      <c r="BV5" s="110" t="s">
        <v>21</v>
      </c>
      <c r="BW5" s="110" t="s">
        <v>54</v>
      </c>
      <c r="BX5" s="110" t="s">
        <v>55</v>
      </c>
      <c r="BY5" s="110" t="s">
        <v>21</v>
      </c>
      <c r="BZ5" s="110" t="s">
        <v>41</v>
      </c>
      <c r="CA5" s="110" t="s">
        <v>42</v>
      </c>
      <c r="CB5" s="110" t="s">
        <v>43</v>
      </c>
      <c r="CC5" s="110" t="s">
        <v>44</v>
      </c>
      <c r="CD5" s="110" t="s">
        <v>45</v>
      </c>
      <c r="CE5" s="110" t="s">
        <v>46</v>
      </c>
      <c r="CF5" s="110" t="s">
        <v>47</v>
      </c>
      <c r="CG5" s="110" t="s">
        <v>48</v>
      </c>
      <c r="CH5" s="110" t="s">
        <v>49</v>
      </c>
      <c r="CI5" s="110" t="s">
        <v>50</v>
      </c>
      <c r="CJ5" s="110" t="s">
        <v>51</v>
      </c>
      <c r="CK5" s="110" t="s">
        <v>52</v>
      </c>
      <c r="CL5" s="110" t="s">
        <v>53</v>
      </c>
      <c r="CM5" s="112"/>
      <c r="CN5" s="45"/>
      <c r="CO5" s="45"/>
      <c r="CP5" s="45"/>
      <c r="CQ5" s="45"/>
      <c r="CR5" s="45"/>
      <c r="CS5" s="45"/>
      <c r="CT5" s="45"/>
      <c r="CU5" s="45"/>
      <c r="CV5" s="45"/>
      <c r="DQ5" s="2"/>
      <c r="DR5" s="2"/>
      <c r="DS5" s="2"/>
      <c r="DT5" s="2"/>
    </row>
    <row r="6" spans="1:124" x14ac:dyDescent="0.35">
      <c r="A6" s="45"/>
      <c r="B6" s="106"/>
      <c r="C6" s="106"/>
      <c r="D6" s="106"/>
      <c r="E6" s="107"/>
      <c r="F6" s="108"/>
      <c r="G6" s="113" t="str">
        <f t="array" ref="G6">INDEX($F$7:$F$77,MATCH(G5&amp;G3,$D$7:$D$77&amp;$C$7:$C$77,0))</f>
        <v>0-5</v>
      </c>
      <c r="H6" s="113" t="str">
        <f t="array" ref="H6">INDEX($F$7:$F$77,MATCH(H5&amp;H3,$D$7:$D$77&amp;$C$7:$C$77,0))</f>
        <v/>
      </c>
      <c r="I6" s="113" t="str">
        <f t="array" ref="I6">INDEX($F$7:$F$77,MATCH(I5&amp;I3,$D$7:$D$77&amp;$C$7:$C$77,0))</f>
        <v/>
      </c>
      <c r="J6" s="113" t="str">
        <f t="array" ref="J6">INDEX($F$7:$F$77,MATCH(J5&amp;J3,$D$7:$D$77&amp;$C$7:$C$77,0))</f>
        <v>0-3</v>
      </c>
      <c r="K6" s="113" t="str">
        <f t="array" ref="K6">INDEX($F$7:$F$77,MATCH(K5&amp;K3,$D$7:$D$77&amp;$C$7:$C$77,0))</f>
        <v/>
      </c>
      <c r="L6" s="113" t="str">
        <f t="array" ref="L6">INDEX($F$7:$F$77,MATCH(L5&amp;L3,$D$7:$D$77&amp;$C$7:$C$77,0))</f>
        <v/>
      </c>
      <c r="M6" s="113" t="str">
        <f t="array" ref="M6">INDEX($F$7:$F$77,MATCH(M5&amp;M3,$D$7:$D$77&amp;$C$7:$C$77,0))</f>
        <v>Sand</v>
      </c>
      <c r="N6" s="113" t="str">
        <f t="array" ref="N6">INDEX($F$7:$F$77,MATCH(N5&amp;N3,$D$7:$D$77&amp;$C$7:$C$77,0))</f>
        <v/>
      </c>
      <c r="O6" s="113" t="str">
        <f t="array" ref="O6">INDEX($F$7:$F$77,MATCH(O5&amp;O3,$D$7:$D$77&amp;$C$7:$C$77,0))</f>
        <v/>
      </c>
      <c r="P6" s="113" t="str">
        <f t="array" ref="P6">INDEX($F$7:$F$77,MATCH(P5&amp;P3,$D$7:$D$77&amp;$C$7:$C$77,0))</f>
        <v>0-4</v>
      </c>
      <c r="Q6" s="113" t="str">
        <f t="array" ref="Q6">INDEX($F$7:$F$77,MATCH(Q5&amp;Q3,$D$7:$D$77&amp;$C$7:$C$77,0))</f>
        <v/>
      </c>
      <c r="R6" s="113" t="str">
        <f t="array" ref="R6">INDEX($F$7:$F$77,MATCH(R5&amp;R3,$D$7:$D$77&amp;$C$7:$C$77,0))</f>
        <v/>
      </c>
      <c r="S6" s="113" t="str">
        <f t="array" ref="S6">INDEX($F$7:$F$77,MATCH(S5&amp;S3,$D$7:$D$77&amp;$C$7:$C$77,0))</f>
        <v>0-4</v>
      </c>
      <c r="T6" s="113" t="str">
        <f t="array" ref="T6">INDEX($F$7:$F$77,MATCH(T5&amp;T3,$D$7:$D$77&amp;$C$7:$C$77,0))</f>
        <v/>
      </c>
      <c r="U6" s="113" t="str">
        <f t="array" ref="U6">INDEX($F$7:$F$77,MATCH(U5&amp;U3,$D$7:$D$77&amp;$C$7:$C$77,0))</f>
        <v/>
      </c>
      <c r="V6" s="113" t="str">
        <f t="array" ref="V6">INDEX($F$7:$F$77,MATCH(V5&amp;V3,$D$7:$D$77&amp;$C$7:$C$77,0))</f>
        <v>Poor</v>
      </c>
      <c r="W6" s="113" t="str">
        <f t="array" ref="W6">INDEX($F$7:$F$77,MATCH(W5&amp;W3,$D$7:$D$77&amp;$C$7:$C$77,0))</f>
        <v/>
      </c>
      <c r="X6" s="113" t="str">
        <f t="array" ref="X6">INDEX($F$7:$F$77,MATCH(X5&amp;X3,$D$7:$D$77&amp;$C$7:$C$77,0))</f>
        <v/>
      </c>
      <c r="Y6" s="113" t="str">
        <f t="array" ref="Y6">INDEX($F$7:$F$77,MATCH(Y5&amp;Y3,$D$7:$D$77&amp;$C$7:$C$77,0))</f>
        <v/>
      </c>
      <c r="Z6" s="113" t="str">
        <f t="array" ref="Z6">INDEX($F$7:$F$77,MATCH(Z5&amp;Z3,$D$7:$D$77&amp;$C$7:$C$77,0))</f>
        <v>&lt;0.25 Acre Lot</v>
      </c>
      <c r="AA6" s="113" t="str">
        <f t="array" ref="AA6">INDEX($F$7:$F$77,MATCH(AA5&amp;AA3,$D$7:$D$77&amp;$C$7:$C$77,0))</f>
        <v/>
      </c>
      <c r="AB6" s="113" t="str">
        <f t="array" ref="AB6">INDEX($F$7:$F$77,MATCH(AB5&amp;AB3,$D$7:$D$77&amp;$C$7:$C$77,0))</f>
        <v/>
      </c>
      <c r="AC6" s="113" t="str">
        <f t="array" ref="AC6">INDEX($F$7:$F$77,MATCH(AC5&amp;AC3,$D$7:$D$77&amp;$C$7:$C$77,0))</f>
        <v/>
      </c>
      <c r="AD6" s="113" t="str">
        <f t="array" ref="AD6">INDEX($F$7:$F$77,MATCH(AD5&amp;AD3,$D$7:$D$77&amp;$C$7:$C$77,0))</f>
        <v/>
      </c>
      <c r="AE6" s="113" t="str">
        <f t="array" ref="AE6">INDEX($F$7:$F$77,MATCH(AE5&amp;AE3,$D$7:$D$77&amp;$C$7:$C$77,0))</f>
        <v>Profile 1</v>
      </c>
      <c r="AF6" s="113" t="str">
        <f t="array" ref="AF6">INDEX($F$7:$F$77,MATCH(AF5&amp;AF3,$D$7:$D$77&amp;$C$7:$C$77,0))</f>
        <v/>
      </c>
      <c r="AG6" s="113" t="str">
        <f t="array" ref="AG6">INDEX($F$7:$F$77,MATCH(AG5&amp;AG3,$D$7:$D$77&amp;$C$7:$C$77,0))</f>
        <v/>
      </c>
      <c r="AH6" s="113" t="str">
        <f t="array" ref="AH6">INDEX($F$7:$F$77,MATCH(AH5&amp;AH3,$D$7:$D$77&amp;$C$7:$C$77,0))</f>
        <v/>
      </c>
      <c r="AI6" s="113" t="str">
        <f t="array" ref="AI6">INDEX($F$7:$F$77,MATCH(AI5&amp;AI3,$D$7:$D$77&amp;$C$7:$C$77,0))</f>
        <v>0-5</v>
      </c>
      <c r="AJ6" s="113" t="str">
        <f t="array" ref="AJ6">INDEX($F$7:$F$77,MATCH(AJ5&amp;AJ3,$D$7:$D$77&amp;$C$7:$C$77,0))</f>
        <v/>
      </c>
      <c r="AK6" s="113" t="str">
        <f t="array" ref="AK6">INDEX($F$7:$F$77,MATCH(AK5&amp;AK3,$D$7:$D$77&amp;$C$7:$C$77,0))</f>
        <v/>
      </c>
      <c r="AL6" s="113" t="str">
        <f t="array" ref="AL6">INDEX($F$7:$F$77,MATCH(AL5&amp;AL3,$D$7:$D$77&amp;$C$7:$C$77,0))</f>
        <v>0-3</v>
      </c>
      <c r="AM6" s="113" t="str">
        <f t="array" ref="AM6">INDEX($F$7:$F$77,MATCH(AM5&amp;AM3,$D$7:$D$77&amp;$C$7:$C$77,0))</f>
        <v/>
      </c>
      <c r="AN6" s="113" t="str">
        <f t="array" ref="AN6">INDEX($F$7:$F$77,MATCH(AN5&amp;AN3,$D$7:$D$77&amp;$C$7:$C$77,0))</f>
        <v/>
      </c>
      <c r="AO6" s="113" t="str">
        <f t="array" ref="AO6">INDEX($F$7:$F$77,MATCH(AO5&amp;AO3,$D$7:$D$77&amp;$C$7:$C$77,0))</f>
        <v>Sand</v>
      </c>
      <c r="AP6" s="113" t="str">
        <f t="array" ref="AP6">INDEX($F$7:$F$77,MATCH(AP5&amp;AP3,$D$7:$D$77&amp;$C$7:$C$77,0))</f>
        <v/>
      </c>
      <c r="AQ6" s="113" t="str">
        <f t="array" ref="AQ6">INDEX($F$7:$F$77,MATCH(AQ5&amp;AQ3,$D$7:$D$77&amp;$C$7:$C$77,0))</f>
        <v/>
      </c>
      <c r="AR6" s="113" t="str">
        <f t="array" ref="AR6">INDEX($F$7:$F$77,MATCH(AR5&amp;AR3,$D$7:$D$77&amp;$C$7:$C$77,0))</f>
        <v>0-4</v>
      </c>
      <c r="AS6" s="113" t="str">
        <f t="array" ref="AS6">INDEX($F$7:$F$77,MATCH(AS5&amp;AS3,$D$7:$D$77&amp;$C$7:$C$77,0))</f>
        <v/>
      </c>
      <c r="AT6" s="113" t="str">
        <f t="array" ref="AT6">INDEX($F$7:$F$77,MATCH(AT5&amp;AT3,$D$7:$D$77&amp;$C$7:$C$77,0))</f>
        <v/>
      </c>
      <c r="AU6" s="113" t="str">
        <f t="array" ref="AU6">INDEX($F$7:$F$77,MATCH(AU5&amp;AU3,$D$7:$D$77&amp;$C$7:$C$77,0))</f>
        <v>0-4</v>
      </c>
      <c r="AV6" s="113" t="str">
        <f t="array" ref="AV6">INDEX($F$7:$F$77,MATCH(AV5&amp;AV3,$D$7:$D$77&amp;$C$7:$C$77,0))</f>
        <v/>
      </c>
      <c r="AW6" s="113" t="str">
        <f t="array" ref="AW6">INDEX($F$7:$F$77,MATCH(AW5&amp;AW3,$D$7:$D$77&amp;$C$7:$C$77,0))</f>
        <v/>
      </c>
      <c r="AX6" s="113" t="str">
        <f t="array" ref="AX6">INDEX($F$7:$F$77,MATCH(AX5&amp;AX3,$D$7:$D$77&amp;$C$7:$C$77,0))</f>
        <v>Poor</v>
      </c>
      <c r="AY6" s="113" t="str">
        <f t="array" ref="AY6">INDEX($F$7:$F$77,MATCH(AY5&amp;AY3,$D$7:$D$77&amp;$C$7:$C$77,0))</f>
        <v/>
      </c>
      <c r="AZ6" s="113" t="str">
        <f t="array" ref="AZ6">INDEX($F$7:$F$77,MATCH(AZ5&amp;AZ3,$D$7:$D$77&amp;$C$7:$C$77,0))</f>
        <v/>
      </c>
      <c r="BA6" s="113" t="str">
        <f t="array" ref="BA6">INDEX($F$7:$F$77,MATCH(BA5&amp;BA3,$D$7:$D$77&amp;$C$7:$C$77,0))</f>
        <v/>
      </c>
      <c r="BB6" s="113" t="str">
        <f t="array" ref="BB6">INDEX($F$7:$F$77,MATCH(BB5&amp;BB3,$D$7:$D$77&amp;$C$7:$C$77,0))</f>
        <v>&lt;0.25 Acre Lot</v>
      </c>
      <c r="BC6" s="113" t="str">
        <f t="array" ref="BC6">INDEX($F$7:$F$77,MATCH(BC5&amp;BC3,$D$7:$D$77&amp;$C$7:$C$77,0))</f>
        <v/>
      </c>
      <c r="BD6" s="113" t="str">
        <f t="array" ref="BD6">INDEX($F$7:$F$77,MATCH(BD5&amp;BD3,$D$7:$D$77&amp;$C$7:$C$77,0))</f>
        <v/>
      </c>
      <c r="BE6" s="113" t="str">
        <f t="array" ref="BE6">INDEX($F$7:$F$77,MATCH(BE5&amp;BE3,$D$7:$D$77&amp;$C$7:$C$77,0))</f>
        <v/>
      </c>
      <c r="BF6" s="113" t="str">
        <f t="array" ref="BF6">INDEX($F$7:$F$77,MATCH(BF5&amp;BF3,$D$7:$D$77&amp;$C$7:$C$77,0))</f>
        <v/>
      </c>
      <c r="BG6" s="113" t="str">
        <f t="array" ref="BG6">INDEX($F$7:$F$77,MATCH(BG5&amp;BG3,$D$7:$D$77&amp;$C$7:$C$77,0))</f>
        <v>Profile 1</v>
      </c>
      <c r="BH6" s="113" t="str">
        <f t="array" ref="BH6">INDEX($F$7:$F$77,MATCH(BH5&amp;BH3,$D$7:$D$77&amp;$C$7:$C$77,0))</f>
        <v/>
      </c>
      <c r="BI6" s="113" t="str">
        <f t="array" ref="BI6">INDEX($F$7:$F$77,MATCH(BI5&amp;BI3,$D$7:$D$77&amp;$C$7:$C$77,0))</f>
        <v/>
      </c>
      <c r="BJ6" s="113" t="str">
        <f t="array" ref="BJ6">INDEX($F$7:$F$77,MATCH(BJ5&amp;BJ3,$D$7:$D$77&amp;$C$7:$C$77,0))</f>
        <v/>
      </c>
      <c r="BK6" s="113" t="str">
        <f t="array" ref="BK6">INDEX($F$7:$F$77,MATCH(BK5&amp;BK3,$D$7:$D$77&amp;$C$7:$C$77,0))</f>
        <v>0-5</v>
      </c>
      <c r="BL6" s="113" t="str">
        <f t="array" ref="BL6">INDEX($F$7:$F$77,MATCH(BL5&amp;BL3,$D$7:$D$77&amp;$C$7:$C$77,0))</f>
        <v/>
      </c>
      <c r="BM6" s="113" t="str">
        <f t="array" ref="BM6">INDEX($F$7:$F$77,MATCH(BM5&amp;BM3,$D$7:$D$77&amp;$C$7:$C$77,0))</f>
        <v/>
      </c>
      <c r="BN6" s="113" t="str">
        <f t="array" ref="BN6">INDEX($F$7:$F$77,MATCH(BN5&amp;BN3,$D$7:$D$77&amp;$C$7:$C$77,0))</f>
        <v>0-3</v>
      </c>
      <c r="BO6" s="113" t="str">
        <f t="array" ref="BO6">INDEX($F$7:$F$77,MATCH(BO5&amp;BO3,$D$7:$D$77&amp;$C$7:$C$77,0))</f>
        <v/>
      </c>
      <c r="BP6" s="113" t="str">
        <f t="array" ref="BP6">INDEX($F$7:$F$77,MATCH(BP5&amp;BP3,$D$7:$D$77&amp;$C$7:$C$77,0))</f>
        <v/>
      </c>
      <c r="BQ6" s="113" t="str">
        <f t="array" ref="BQ6">INDEX($F$7:$F$77,MATCH(BQ5&amp;BQ3,$D$7:$D$77&amp;$C$7:$C$77,0))</f>
        <v>Sand</v>
      </c>
      <c r="BR6" s="113" t="str">
        <f t="array" ref="BR6">INDEX($F$7:$F$77,MATCH(BR5&amp;BR3,$D$7:$D$77&amp;$C$7:$C$77,0))</f>
        <v/>
      </c>
      <c r="BS6" s="113" t="str">
        <f t="array" ref="BS6">INDEX($F$7:$F$77,MATCH(BS5&amp;BS3,$D$7:$D$77&amp;$C$7:$C$77,0))</f>
        <v/>
      </c>
      <c r="BT6" s="113" t="str">
        <f t="array" ref="BT6">INDEX($F$7:$F$77,MATCH(BT5&amp;BT3,$D$7:$D$77&amp;$C$7:$C$77,0))</f>
        <v>0-4</v>
      </c>
      <c r="BU6" s="113" t="str">
        <f t="array" ref="BU6">INDEX($F$7:$F$77,MATCH(BU5&amp;BU3,$D$7:$D$77&amp;$C$7:$C$77,0))</f>
        <v/>
      </c>
      <c r="BV6" s="113" t="str">
        <f t="array" ref="BV6">INDEX($F$7:$F$77,MATCH(BV5&amp;BV3,$D$7:$D$77&amp;$C$7:$C$77,0))</f>
        <v/>
      </c>
      <c r="BW6" s="113" t="str">
        <f t="array" ref="BW6">INDEX($F$7:$F$77,MATCH(BW5&amp;BW3,$D$7:$D$77&amp;$C$7:$C$77,0))</f>
        <v>0-4</v>
      </c>
      <c r="BX6" s="113" t="str">
        <f t="array" ref="BX6">INDEX($F$7:$F$77,MATCH(BX5&amp;BX3,$D$7:$D$77&amp;$C$7:$C$77,0))</f>
        <v/>
      </c>
      <c r="BY6" s="113" t="str">
        <f t="array" ref="BY6">INDEX($F$7:$F$77,MATCH(BY5&amp;BY3,$D$7:$D$77&amp;$C$7:$C$77,0))</f>
        <v/>
      </c>
      <c r="BZ6" s="113" t="str">
        <f t="array" ref="BZ6">INDEX($F$7:$F$77,MATCH(BZ5&amp;BZ3,$D$7:$D$77&amp;$C$7:$C$77,0))</f>
        <v>Poor</v>
      </c>
      <c r="CA6" s="113" t="str">
        <f t="array" ref="CA6">INDEX($F$7:$F$77,MATCH(CA5&amp;CA3,$D$7:$D$77&amp;$C$7:$C$77,0))</f>
        <v/>
      </c>
      <c r="CB6" s="113" t="str">
        <f t="array" ref="CB6">INDEX($F$7:$F$77,MATCH(CB5&amp;CB3,$D$7:$D$77&amp;$C$7:$C$77,0))</f>
        <v/>
      </c>
      <c r="CC6" s="113" t="str">
        <f t="array" ref="CC6">INDEX($F$7:$F$77,MATCH(CC5&amp;CC3,$D$7:$D$77&amp;$C$7:$C$77,0))</f>
        <v/>
      </c>
      <c r="CD6" s="113" t="str">
        <f t="array" ref="CD6">INDEX($F$7:$F$77,MATCH(CD5&amp;CD3,$D$7:$D$77&amp;$C$7:$C$77,0))</f>
        <v>&lt;0.25 Acre Lot</v>
      </c>
      <c r="CE6" s="113" t="str">
        <f t="array" ref="CE6">INDEX($F$7:$F$77,MATCH(CE5&amp;CE3,$D$7:$D$77&amp;$C$7:$C$77,0))</f>
        <v/>
      </c>
      <c r="CF6" s="113" t="str">
        <f t="array" ref="CF6">INDEX($F$7:$F$77,MATCH(CF5&amp;CF3,$D$7:$D$77&amp;$C$7:$C$77,0))</f>
        <v/>
      </c>
      <c r="CG6" s="113" t="str">
        <f t="array" ref="CG6">INDEX($F$7:$F$77,MATCH(CG5&amp;CG3,$D$7:$D$77&amp;$C$7:$C$77,0))</f>
        <v/>
      </c>
      <c r="CH6" s="113" t="str">
        <f t="array" ref="CH6">INDEX($F$7:$F$77,MATCH(CH5&amp;CH3,$D$7:$D$77&amp;$C$7:$C$77,0))</f>
        <v/>
      </c>
      <c r="CI6" s="113" t="str">
        <f t="array" ref="CI6">INDEX($F$7:$F$77,MATCH(CI5&amp;CI3,$D$7:$D$77&amp;$C$7:$C$77,0))</f>
        <v>Profile 1</v>
      </c>
      <c r="CJ6" s="113" t="str">
        <f t="array" ref="CJ6">INDEX($F$7:$F$77,MATCH(CJ5&amp;CJ3,$D$7:$D$77&amp;$C$7:$C$77,0))</f>
        <v/>
      </c>
      <c r="CK6" s="113" t="str">
        <f t="array" ref="CK6">INDEX($F$7:$F$77,MATCH(CK5&amp;CK3,$D$7:$D$77&amp;$C$7:$C$77,0))</f>
        <v/>
      </c>
      <c r="CL6" s="113" t="str">
        <f t="array" ref="CL6">INDEX($F$7:$F$77,MATCH(CL5&amp;CL3,$D$7:$D$77&amp;$C$7:$C$77,0))</f>
        <v/>
      </c>
      <c r="CM6" s="114"/>
      <c r="CN6" s="45"/>
      <c r="CO6" s="45"/>
      <c r="CP6" s="45"/>
      <c r="CQ6" s="45"/>
      <c r="CR6" s="45"/>
      <c r="CS6" s="45"/>
      <c r="CT6" s="45"/>
      <c r="CU6" s="45"/>
      <c r="CV6" s="45"/>
      <c r="DQ6" s="2"/>
      <c r="DR6" s="2"/>
      <c r="DS6" s="2"/>
      <c r="DT6" s="2"/>
    </row>
    <row r="7" spans="1:124" x14ac:dyDescent="0.35">
      <c r="A7" s="45"/>
      <c r="B7" s="45" t="s">
        <v>5</v>
      </c>
      <c r="C7" s="115" t="s">
        <v>7</v>
      </c>
      <c r="D7" s="116" t="s">
        <v>152</v>
      </c>
      <c r="E7" s="117"/>
      <c r="F7" s="115" t="str">
        <f t="array" ref="F7">IFERROR(INDEX(Model!$J$21:$J$45,MATCH(D7&amp;C7,Model!$J$21:$J$45&amp;Model!$A$21:$A$45,0)),"")</f>
        <v>0-5</v>
      </c>
      <c r="G7" s="118" t="str">
        <f>IF(G$3=$C7,"","How a "&amp;$B7&amp;" of "&amp;$D7&amp;" will affect "&amp;G$1)</f>
        <v/>
      </c>
      <c r="H7" s="118" t="str">
        <f t="shared" ref="H7:BS8" si="0">IF(H$3=$C7,"","How a "&amp;$B7&amp;" of "&amp;$D7&amp;" will affect "&amp;H$1)</f>
        <v/>
      </c>
      <c r="I7" s="118" t="str">
        <f t="shared" si="0"/>
        <v/>
      </c>
      <c r="J7" s="118" t="str">
        <f t="shared" si="0"/>
        <v>How a Water Table Depth of 0-5 will affect Open Right-of-Way</v>
      </c>
      <c r="K7" s="118" t="str">
        <f t="shared" si="0"/>
        <v>How a Water Table Depth of 0-5 will affect Open Right-of-Way</v>
      </c>
      <c r="L7" s="118" t="str">
        <f t="shared" si="0"/>
        <v>How a Water Table Depth of 0-5 will affect Open Right-of-Way</v>
      </c>
      <c r="M7" s="118" t="str">
        <f t="shared" si="0"/>
        <v>How a Water Table Depth of 0-5 will affect Soil Type</v>
      </c>
      <c r="N7" s="118" t="str">
        <f t="shared" si="0"/>
        <v>How a Water Table Depth of 0-5 will affect Soil Type</v>
      </c>
      <c r="O7" s="118" t="str">
        <f t="shared" si="0"/>
        <v>How a Water Table Depth of 0-5 will affect Soil Type</v>
      </c>
      <c r="P7" s="118" t="str">
        <f t="shared" si="0"/>
        <v>How a Water Table Depth of 0-5 will affect Depth to Hard Rock</v>
      </c>
      <c r="Q7" s="118" t="str">
        <f t="shared" si="0"/>
        <v>How a Water Table Depth of 0-5 will affect Depth to Hard Rock</v>
      </c>
      <c r="R7" s="118" t="str">
        <f t="shared" si="0"/>
        <v>How a Water Table Depth of 0-5 will affect Depth to Hard Rock</v>
      </c>
      <c r="S7" s="118" t="str">
        <f t="shared" si="0"/>
        <v>How a Water Table Depth of 0-5 will affect Depth to Lime Stone</v>
      </c>
      <c r="T7" s="118" t="str">
        <f t="shared" si="0"/>
        <v>How a Water Table Depth of 0-5 will affect Depth to Lime Stone</v>
      </c>
      <c r="U7" s="118" t="str">
        <f t="shared" si="0"/>
        <v>How a Water Table Depth of 0-5 will affect Depth to Lime Stone</v>
      </c>
      <c r="V7" s="118" t="str">
        <f t="shared" si="0"/>
        <v>How a Water Table Depth of 0-5 will affect Existing Gravity Sewer</v>
      </c>
      <c r="W7" s="118" t="str">
        <f t="shared" si="0"/>
        <v>How a Water Table Depth of 0-5 will affect Existing Gravity Sewer</v>
      </c>
      <c r="X7" s="118" t="str">
        <f t="shared" si="0"/>
        <v>How a Water Table Depth of 0-5 will affect Existing Gravity Sewer</v>
      </c>
      <c r="Y7" s="118" t="str">
        <f t="shared" si="0"/>
        <v>How a Water Table Depth of 0-5 will affect Existing Gravity Sewer</v>
      </c>
      <c r="Z7" s="118" t="str">
        <f t="shared" si="0"/>
        <v>How a Water Table Depth of 0-5 will affect Development Density</v>
      </c>
      <c r="AA7" s="118" t="str">
        <f t="shared" si="0"/>
        <v>How a Water Table Depth of 0-5 will affect Development Density</v>
      </c>
      <c r="AB7" s="118" t="str">
        <f t="shared" si="0"/>
        <v>How a Water Table Depth of 0-5 will affect Development Density</v>
      </c>
      <c r="AC7" s="118" t="str">
        <f t="shared" si="0"/>
        <v>How a Water Table Depth of 0-5 will affect Development Density</v>
      </c>
      <c r="AD7" s="118" t="str">
        <f t="shared" si="0"/>
        <v>How a Water Table Depth of 0-5 will affect Development Density</v>
      </c>
      <c r="AE7" s="118" t="str">
        <f t="shared" si="0"/>
        <v>How a Water Table Depth of 0-5 will affect Neighborhood Characteristic</v>
      </c>
      <c r="AF7" s="118" t="str">
        <f t="shared" si="0"/>
        <v>How a Water Table Depth of 0-5 will affect Neighborhood Characteristic</v>
      </c>
      <c r="AG7" s="118" t="str">
        <f t="shared" si="0"/>
        <v>How a Water Table Depth of 0-5 will affect Neighborhood Characteristic</v>
      </c>
      <c r="AH7" s="118" t="str">
        <f t="shared" si="0"/>
        <v>How a Water Table Depth of 0-5 will affect Neighborhood Characteristic</v>
      </c>
      <c r="AI7" s="118" t="str">
        <f t="shared" si="0"/>
        <v/>
      </c>
      <c r="AJ7" s="118" t="str">
        <f t="shared" si="0"/>
        <v/>
      </c>
      <c r="AK7" s="118" t="str">
        <f t="shared" si="0"/>
        <v/>
      </c>
      <c r="AL7" s="118" t="str">
        <f t="shared" si="0"/>
        <v>How a Water Table Depth of 0-5 will affect Open Right-of-Way</v>
      </c>
      <c r="AM7" s="118" t="str">
        <f t="shared" si="0"/>
        <v>How a Water Table Depth of 0-5 will affect Open Right-of-Way</v>
      </c>
      <c r="AN7" s="118" t="str">
        <f t="shared" si="0"/>
        <v>How a Water Table Depth of 0-5 will affect Open Right-of-Way</v>
      </c>
      <c r="AO7" s="118" t="str">
        <f t="shared" si="0"/>
        <v>How a Water Table Depth of 0-5 will affect Soil Type</v>
      </c>
      <c r="AP7" s="118" t="str">
        <f t="shared" si="0"/>
        <v>How a Water Table Depth of 0-5 will affect Soil Type</v>
      </c>
      <c r="AQ7" s="118" t="str">
        <f t="shared" si="0"/>
        <v>How a Water Table Depth of 0-5 will affect Soil Type</v>
      </c>
      <c r="AR7" s="118" t="str">
        <f t="shared" si="0"/>
        <v>How a Water Table Depth of 0-5 will affect Depth to Hard Rock</v>
      </c>
      <c r="AS7" s="118" t="str">
        <f t="shared" si="0"/>
        <v>How a Water Table Depth of 0-5 will affect Depth to Hard Rock</v>
      </c>
      <c r="AT7" s="118" t="str">
        <f t="shared" si="0"/>
        <v>How a Water Table Depth of 0-5 will affect Depth to Hard Rock</v>
      </c>
      <c r="AU7" s="118" t="str">
        <f t="shared" si="0"/>
        <v>How a Water Table Depth of 0-5 will affect Depth to Lime Stone</v>
      </c>
      <c r="AV7" s="118" t="str">
        <f t="shared" si="0"/>
        <v>How a Water Table Depth of 0-5 will affect Depth to Lime Stone</v>
      </c>
      <c r="AW7" s="118" t="str">
        <f t="shared" si="0"/>
        <v>How a Water Table Depth of 0-5 will affect Depth to Lime Stone</v>
      </c>
      <c r="AX7" s="118" t="str">
        <f t="shared" si="0"/>
        <v>How a Water Table Depth of 0-5 will affect Existing Gravity Sewer</v>
      </c>
      <c r="AY7" s="118" t="str">
        <f t="shared" si="0"/>
        <v>How a Water Table Depth of 0-5 will affect Existing Gravity Sewer</v>
      </c>
      <c r="AZ7" s="118" t="str">
        <f t="shared" si="0"/>
        <v>How a Water Table Depth of 0-5 will affect Existing Gravity Sewer</v>
      </c>
      <c r="BA7" s="118" t="str">
        <f t="shared" si="0"/>
        <v>How a Water Table Depth of 0-5 will affect Existing Gravity Sewer</v>
      </c>
      <c r="BB7" s="118" t="str">
        <f t="shared" si="0"/>
        <v>How a Water Table Depth of 0-5 will affect Development Density</v>
      </c>
      <c r="BC7" s="118" t="str">
        <f t="shared" si="0"/>
        <v>How a Water Table Depth of 0-5 will affect Development Density</v>
      </c>
      <c r="BD7" s="118" t="str">
        <f t="shared" si="0"/>
        <v>How a Water Table Depth of 0-5 will affect Development Density</v>
      </c>
      <c r="BE7" s="118" t="str">
        <f t="shared" si="0"/>
        <v>How a Water Table Depth of 0-5 will affect Development Density</v>
      </c>
      <c r="BF7" s="118" t="str">
        <f t="shared" si="0"/>
        <v>How a Water Table Depth of 0-5 will affect Development Density</v>
      </c>
      <c r="BG7" s="118" t="str">
        <f t="shared" si="0"/>
        <v>How a Water Table Depth of 0-5 will affect Neighborhood Characteristic</v>
      </c>
      <c r="BH7" s="118" t="str">
        <f t="shared" si="0"/>
        <v>How a Water Table Depth of 0-5 will affect Neighborhood Characteristic</v>
      </c>
      <c r="BI7" s="118" t="str">
        <f t="shared" si="0"/>
        <v>How a Water Table Depth of 0-5 will affect Neighborhood Characteristic</v>
      </c>
      <c r="BJ7" s="118" t="str">
        <f t="shared" si="0"/>
        <v>How a Water Table Depth of 0-5 will affect Neighborhood Characteristic</v>
      </c>
      <c r="BK7" s="118" t="str">
        <f t="shared" si="0"/>
        <v/>
      </c>
      <c r="BL7" s="118" t="str">
        <f t="shared" si="0"/>
        <v/>
      </c>
      <c r="BM7" s="118" t="str">
        <f t="shared" si="0"/>
        <v/>
      </c>
      <c r="BN7" s="118" t="str">
        <f t="shared" si="0"/>
        <v>How a Water Table Depth of 0-5 will affect Open Right-of-Way</v>
      </c>
      <c r="BO7" s="118" t="str">
        <f t="shared" si="0"/>
        <v>How a Water Table Depth of 0-5 will affect Open Right-of-Way</v>
      </c>
      <c r="BP7" s="118" t="str">
        <f t="shared" si="0"/>
        <v>How a Water Table Depth of 0-5 will affect Open Right-of-Way</v>
      </c>
      <c r="BQ7" s="118" t="str">
        <f t="shared" si="0"/>
        <v>How a Water Table Depth of 0-5 will affect Soil Type</v>
      </c>
      <c r="BR7" s="118" t="str">
        <f t="shared" si="0"/>
        <v>How a Water Table Depth of 0-5 will affect Soil Type</v>
      </c>
      <c r="BS7" s="118" t="str">
        <f t="shared" si="0"/>
        <v>How a Water Table Depth of 0-5 will affect Soil Type</v>
      </c>
      <c r="BT7" s="118" t="str">
        <f t="shared" ref="BT7:CL11" si="1">IF(BT$3=$C7,"","How a "&amp;$B7&amp;" of "&amp;$D7&amp;" will affect "&amp;BT$1)</f>
        <v>How a Water Table Depth of 0-5 will affect Depth to Hard Rock</v>
      </c>
      <c r="BU7" s="118" t="str">
        <f t="shared" si="1"/>
        <v>How a Water Table Depth of 0-5 will affect Depth to Hard Rock</v>
      </c>
      <c r="BV7" s="118" t="str">
        <f t="shared" si="1"/>
        <v>How a Water Table Depth of 0-5 will affect Depth to Hard Rock</v>
      </c>
      <c r="BW7" s="118" t="str">
        <f t="shared" si="1"/>
        <v>How a Water Table Depth of 0-5 will affect Depth to Lime Stone</v>
      </c>
      <c r="BX7" s="118" t="str">
        <f t="shared" si="1"/>
        <v>How a Water Table Depth of 0-5 will affect Depth to Lime Stone</v>
      </c>
      <c r="BY7" s="118" t="str">
        <f t="shared" si="1"/>
        <v>How a Water Table Depth of 0-5 will affect Depth to Lime Stone</v>
      </c>
      <c r="BZ7" s="118" t="str">
        <f t="shared" si="1"/>
        <v>How a Water Table Depth of 0-5 will affect Existing Gravity Sewer</v>
      </c>
      <c r="CA7" s="118" t="str">
        <f t="shared" si="1"/>
        <v>How a Water Table Depth of 0-5 will affect Existing Gravity Sewer</v>
      </c>
      <c r="CB7" s="118" t="str">
        <f t="shared" si="1"/>
        <v>How a Water Table Depth of 0-5 will affect Existing Gravity Sewer</v>
      </c>
      <c r="CC7" s="118" t="str">
        <f t="shared" si="1"/>
        <v>How a Water Table Depth of 0-5 will affect Existing Gravity Sewer</v>
      </c>
      <c r="CD7" s="118" t="str">
        <f t="shared" si="1"/>
        <v>How a Water Table Depth of 0-5 will affect Development Density</v>
      </c>
      <c r="CE7" s="118" t="str">
        <f t="shared" si="1"/>
        <v>How a Water Table Depth of 0-5 will affect Development Density</v>
      </c>
      <c r="CF7" s="118" t="str">
        <f t="shared" si="1"/>
        <v>How a Water Table Depth of 0-5 will affect Development Density</v>
      </c>
      <c r="CG7" s="118" t="str">
        <f t="shared" si="1"/>
        <v>How a Water Table Depth of 0-5 will affect Development Density</v>
      </c>
      <c r="CH7" s="118" t="str">
        <f t="shared" si="1"/>
        <v>How a Water Table Depth of 0-5 will affect Development Density</v>
      </c>
      <c r="CI7" s="118" t="str">
        <f t="shared" si="1"/>
        <v>How a Water Table Depth of 0-5 will affect Neighborhood Characteristic</v>
      </c>
      <c r="CJ7" s="118" t="str">
        <f t="shared" si="1"/>
        <v>How a Water Table Depth of 0-5 will affect Neighborhood Characteristic</v>
      </c>
      <c r="CK7" s="118" t="str">
        <f t="shared" si="1"/>
        <v>How a Water Table Depth of 0-5 will affect Neighborhood Characteristic</v>
      </c>
      <c r="CL7" s="118" t="str">
        <f t="shared" si="1"/>
        <v>How a Water Table Depth of 0-5 will affect Neighborhood Characteristic</v>
      </c>
      <c r="CM7" s="115"/>
      <c r="CN7" s="45"/>
      <c r="CO7" s="45"/>
      <c r="CP7" s="45"/>
      <c r="CQ7" s="45"/>
      <c r="CR7" s="45"/>
      <c r="CS7" s="45"/>
      <c r="CT7" s="45"/>
      <c r="CU7" s="45"/>
      <c r="CV7" s="45"/>
    </row>
    <row r="8" spans="1:124" x14ac:dyDescent="0.35">
      <c r="A8" s="45"/>
      <c r="B8" s="45" t="s">
        <v>5</v>
      </c>
      <c r="C8" s="115" t="s">
        <v>7</v>
      </c>
      <c r="D8" s="116" t="s">
        <v>153</v>
      </c>
      <c r="E8" s="45"/>
      <c r="F8" s="115" t="str">
        <f t="array" ref="F8">IFERROR(INDEX(Model!$J$21:$J$45,MATCH(D8&amp;C8,Model!$J$21:$J$45&amp;Model!$A$21:$A$45,0)),"")</f>
        <v/>
      </c>
      <c r="G8" s="118" t="str">
        <f t="shared" ref="G8:V34" si="2">IF(G$3=$C8,"","How a "&amp;$B8&amp;" of "&amp;$D8&amp;" will affect "&amp;G$1)</f>
        <v/>
      </c>
      <c r="H8" s="118" t="str">
        <f t="shared" si="2"/>
        <v/>
      </c>
      <c r="I8" s="118" t="str">
        <f t="shared" si="2"/>
        <v/>
      </c>
      <c r="J8" s="118" t="str">
        <f t="shared" si="2"/>
        <v>How a Water Table Depth of 5-12 will affect Open Right-of-Way</v>
      </c>
      <c r="K8" s="118" t="str">
        <f t="shared" si="2"/>
        <v>How a Water Table Depth of 5-12 will affect Open Right-of-Way</v>
      </c>
      <c r="L8" s="118" t="str">
        <f t="shared" si="2"/>
        <v>How a Water Table Depth of 5-12 will affect Open Right-of-Way</v>
      </c>
      <c r="M8" s="118" t="str">
        <f t="shared" si="2"/>
        <v>How a Water Table Depth of 5-12 will affect Soil Type</v>
      </c>
      <c r="N8" s="118" t="str">
        <f t="shared" si="2"/>
        <v>How a Water Table Depth of 5-12 will affect Soil Type</v>
      </c>
      <c r="O8" s="118" t="str">
        <f t="shared" si="2"/>
        <v>How a Water Table Depth of 5-12 will affect Soil Type</v>
      </c>
      <c r="P8" s="118" t="str">
        <f t="shared" si="2"/>
        <v>How a Water Table Depth of 5-12 will affect Depth to Hard Rock</v>
      </c>
      <c r="Q8" s="118" t="str">
        <f t="shared" si="2"/>
        <v>How a Water Table Depth of 5-12 will affect Depth to Hard Rock</v>
      </c>
      <c r="R8" s="118" t="str">
        <f t="shared" si="2"/>
        <v>How a Water Table Depth of 5-12 will affect Depth to Hard Rock</v>
      </c>
      <c r="S8" s="118" t="str">
        <f t="shared" si="2"/>
        <v>How a Water Table Depth of 5-12 will affect Depth to Lime Stone</v>
      </c>
      <c r="T8" s="118" t="str">
        <f t="shared" si="2"/>
        <v>How a Water Table Depth of 5-12 will affect Depth to Lime Stone</v>
      </c>
      <c r="U8" s="118" t="str">
        <f t="shared" si="2"/>
        <v>How a Water Table Depth of 5-12 will affect Depth to Lime Stone</v>
      </c>
      <c r="V8" s="118" t="str">
        <f t="shared" si="2"/>
        <v>How a Water Table Depth of 5-12 will affect Existing Gravity Sewer</v>
      </c>
      <c r="W8" s="118" t="str">
        <f t="shared" si="0"/>
        <v>How a Water Table Depth of 5-12 will affect Existing Gravity Sewer</v>
      </c>
      <c r="X8" s="118" t="str">
        <f t="shared" si="0"/>
        <v>How a Water Table Depth of 5-12 will affect Existing Gravity Sewer</v>
      </c>
      <c r="Y8" s="118" t="str">
        <f t="shared" si="0"/>
        <v>How a Water Table Depth of 5-12 will affect Existing Gravity Sewer</v>
      </c>
      <c r="Z8" s="118" t="str">
        <f t="shared" si="0"/>
        <v>How a Water Table Depth of 5-12 will affect Development Density</v>
      </c>
      <c r="AA8" s="118" t="str">
        <f t="shared" si="0"/>
        <v>How a Water Table Depth of 5-12 will affect Development Density</v>
      </c>
      <c r="AB8" s="118" t="str">
        <f t="shared" si="0"/>
        <v>How a Water Table Depth of 5-12 will affect Development Density</v>
      </c>
      <c r="AC8" s="118" t="str">
        <f t="shared" si="0"/>
        <v>How a Water Table Depth of 5-12 will affect Development Density</v>
      </c>
      <c r="AD8" s="118" t="str">
        <f t="shared" si="0"/>
        <v>How a Water Table Depth of 5-12 will affect Development Density</v>
      </c>
      <c r="AE8" s="118" t="str">
        <f t="shared" si="0"/>
        <v>How a Water Table Depth of 5-12 will affect Neighborhood Characteristic</v>
      </c>
      <c r="AF8" s="118" t="str">
        <f t="shared" si="0"/>
        <v>How a Water Table Depth of 5-12 will affect Neighborhood Characteristic</v>
      </c>
      <c r="AG8" s="118" t="str">
        <f t="shared" si="0"/>
        <v>How a Water Table Depth of 5-12 will affect Neighborhood Characteristic</v>
      </c>
      <c r="AH8" s="118" t="str">
        <f t="shared" si="0"/>
        <v>How a Water Table Depth of 5-12 will affect Neighborhood Characteristic</v>
      </c>
      <c r="AI8" s="118" t="str">
        <f t="shared" si="0"/>
        <v/>
      </c>
      <c r="AJ8" s="118" t="str">
        <f t="shared" si="0"/>
        <v/>
      </c>
      <c r="AK8" s="118" t="str">
        <f t="shared" si="0"/>
        <v/>
      </c>
      <c r="AL8" s="118" t="str">
        <f t="shared" si="0"/>
        <v>How a Water Table Depth of 5-12 will affect Open Right-of-Way</v>
      </c>
      <c r="AM8" s="118" t="str">
        <f t="shared" si="0"/>
        <v>How a Water Table Depth of 5-12 will affect Open Right-of-Way</v>
      </c>
      <c r="AN8" s="118" t="str">
        <f t="shared" si="0"/>
        <v>How a Water Table Depth of 5-12 will affect Open Right-of-Way</v>
      </c>
      <c r="AO8" s="118" t="str">
        <f t="shared" si="0"/>
        <v>How a Water Table Depth of 5-12 will affect Soil Type</v>
      </c>
      <c r="AP8" s="118" t="str">
        <f t="shared" si="0"/>
        <v>How a Water Table Depth of 5-12 will affect Soil Type</v>
      </c>
      <c r="AQ8" s="118" t="str">
        <f t="shared" si="0"/>
        <v>How a Water Table Depth of 5-12 will affect Soil Type</v>
      </c>
      <c r="AR8" s="118" t="str">
        <f t="shared" si="0"/>
        <v>How a Water Table Depth of 5-12 will affect Depth to Hard Rock</v>
      </c>
      <c r="AS8" s="118" t="str">
        <f t="shared" si="0"/>
        <v>How a Water Table Depth of 5-12 will affect Depth to Hard Rock</v>
      </c>
      <c r="AT8" s="118" t="str">
        <f t="shared" si="0"/>
        <v>How a Water Table Depth of 5-12 will affect Depth to Hard Rock</v>
      </c>
      <c r="AU8" s="118" t="str">
        <f t="shared" si="0"/>
        <v>How a Water Table Depth of 5-12 will affect Depth to Lime Stone</v>
      </c>
      <c r="AV8" s="118" t="str">
        <f t="shared" si="0"/>
        <v>How a Water Table Depth of 5-12 will affect Depth to Lime Stone</v>
      </c>
      <c r="AW8" s="118" t="str">
        <f t="shared" si="0"/>
        <v>How a Water Table Depth of 5-12 will affect Depth to Lime Stone</v>
      </c>
      <c r="AX8" s="118" t="str">
        <f t="shared" si="0"/>
        <v>How a Water Table Depth of 5-12 will affect Existing Gravity Sewer</v>
      </c>
      <c r="AY8" s="118" t="str">
        <f t="shared" si="0"/>
        <v>How a Water Table Depth of 5-12 will affect Existing Gravity Sewer</v>
      </c>
      <c r="AZ8" s="118" t="str">
        <f t="shared" si="0"/>
        <v>How a Water Table Depth of 5-12 will affect Existing Gravity Sewer</v>
      </c>
      <c r="BA8" s="118" t="str">
        <f t="shared" si="0"/>
        <v>How a Water Table Depth of 5-12 will affect Existing Gravity Sewer</v>
      </c>
      <c r="BB8" s="118" t="str">
        <f t="shared" si="0"/>
        <v>How a Water Table Depth of 5-12 will affect Development Density</v>
      </c>
      <c r="BC8" s="118" t="str">
        <f t="shared" si="0"/>
        <v>How a Water Table Depth of 5-12 will affect Development Density</v>
      </c>
      <c r="BD8" s="118" t="str">
        <f t="shared" si="0"/>
        <v>How a Water Table Depth of 5-12 will affect Development Density</v>
      </c>
      <c r="BE8" s="118" t="str">
        <f t="shared" si="0"/>
        <v>How a Water Table Depth of 5-12 will affect Development Density</v>
      </c>
      <c r="BF8" s="118" t="str">
        <f t="shared" si="0"/>
        <v>How a Water Table Depth of 5-12 will affect Development Density</v>
      </c>
      <c r="BG8" s="118" t="str">
        <f t="shared" si="0"/>
        <v>How a Water Table Depth of 5-12 will affect Neighborhood Characteristic</v>
      </c>
      <c r="BH8" s="118" t="str">
        <f t="shared" si="0"/>
        <v>How a Water Table Depth of 5-12 will affect Neighborhood Characteristic</v>
      </c>
      <c r="BI8" s="118" t="str">
        <f t="shared" si="0"/>
        <v>How a Water Table Depth of 5-12 will affect Neighborhood Characteristic</v>
      </c>
      <c r="BJ8" s="118" t="str">
        <f t="shared" si="0"/>
        <v>How a Water Table Depth of 5-12 will affect Neighborhood Characteristic</v>
      </c>
      <c r="BK8" s="118" t="str">
        <f t="shared" si="0"/>
        <v/>
      </c>
      <c r="BL8" s="118" t="str">
        <f t="shared" si="0"/>
        <v/>
      </c>
      <c r="BM8" s="118" t="str">
        <f t="shared" si="0"/>
        <v/>
      </c>
      <c r="BN8" s="118" t="str">
        <f t="shared" si="0"/>
        <v>How a Water Table Depth of 5-12 will affect Open Right-of-Way</v>
      </c>
      <c r="BO8" s="118" t="str">
        <f t="shared" si="0"/>
        <v>How a Water Table Depth of 5-12 will affect Open Right-of-Way</v>
      </c>
      <c r="BP8" s="118" t="str">
        <f t="shared" si="0"/>
        <v>How a Water Table Depth of 5-12 will affect Open Right-of-Way</v>
      </c>
      <c r="BQ8" s="118" t="str">
        <f t="shared" si="0"/>
        <v>How a Water Table Depth of 5-12 will affect Soil Type</v>
      </c>
      <c r="BR8" s="118" t="str">
        <f t="shared" si="0"/>
        <v>How a Water Table Depth of 5-12 will affect Soil Type</v>
      </c>
      <c r="BS8" s="118" t="str">
        <f t="shared" si="0"/>
        <v>How a Water Table Depth of 5-12 will affect Soil Type</v>
      </c>
      <c r="BT8" s="118" t="str">
        <f t="shared" si="1"/>
        <v>How a Water Table Depth of 5-12 will affect Depth to Hard Rock</v>
      </c>
      <c r="BU8" s="118" t="str">
        <f t="shared" si="1"/>
        <v>How a Water Table Depth of 5-12 will affect Depth to Hard Rock</v>
      </c>
      <c r="BV8" s="118" t="str">
        <f t="shared" si="1"/>
        <v>How a Water Table Depth of 5-12 will affect Depth to Hard Rock</v>
      </c>
      <c r="BW8" s="118" t="str">
        <f t="shared" si="1"/>
        <v>How a Water Table Depth of 5-12 will affect Depth to Lime Stone</v>
      </c>
      <c r="BX8" s="118" t="str">
        <f t="shared" si="1"/>
        <v>How a Water Table Depth of 5-12 will affect Depth to Lime Stone</v>
      </c>
      <c r="BY8" s="118" t="str">
        <f t="shared" si="1"/>
        <v>How a Water Table Depth of 5-12 will affect Depth to Lime Stone</v>
      </c>
      <c r="BZ8" s="118" t="str">
        <f t="shared" si="1"/>
        <v>How a Water Table Depth of 5-12 will affect Existing Gravity Sewer</v>
      </c>
      <c r="CA8" s="118" t="str">
        <f t="shared" si="1"/>
        <v>How a Water Table Depth of 5-12 will affect Existing Gravity Sewer</v>
      </c>
      <c r="CB8" s="118" t="str">
        <f t="shared" si="1"/>
        <v>How a Water Table Depth of 5-12 will affect Existing Gravity Sewer</v>
      </c>
      <c r="CC8" s="118" t="str">
        <f t="shared" si="1"/>
        <v>How a Water Table Depth of 5-12 will affect Existing Gravity Sewer</v>
      </c>
      <c r="CD8" s="118" t="str">
        <f t="shared" si="1"/>
        <v>How a Water Table Depth of 5-12 will affect Development Density</v>
      </c>
      <c r="CE8" s="118" t="str">
        <f t="shared" si="1"/>
        <v>How a Water Table Depth of 5-12 will affect Development Density</v>
      </c>
      <c r="CF8" s="118" t="str">
        <f t="shared" si="1"/>
        <v>How a Water Table Depth of 5-12 will affect Development Density</v>
      </c>
      <c r="CG8" s="118" t="str">
        <f t="shared" si="1"/>
        <v>How a Water Table Depth of 5-12 will affect Development Density</v>
      </c>
      <c r="CH8" s="118" t="str">
        <f t="shared" si="1"/>
        <v>How a Water Table Depth of 5-12 will affect Development Density</v>
      </c>
      <c r="CI8" s="118" t="str">
        <f t="shared" si="1"/>
        <v>How a Water Table Depth of 5-12 will affect Neighborhood Characteristic</v>
      </c>
      <c r="CJ8" s="118" t="str">
        <f t="shared" si="1"/>
        <v>How a Water Table Depth of 5-12 will affect Neighborhood Characteristic</v>
      </c>
      <c r="CK8" s="118" t="str">
        <f t="shared" si="1"/>
        <v>How a Water Table Depth of 5-12 will affect Neighborhood Characteristic</v>
      </c>
      <c r="CL8" s="118" t="str">
        <f t="shared" si="1"/>
        <v>How a Water Table Depth of 5-12 will affect Neighborhood Characteristic</v>
      </c>
      <c r="CM8" s="115"/>
      <c r="CN8" s="115"/>
      <c r="CO8" s="115"/>
      <c r="CP8" s="115"/>
      <c r="CQ8" s="115"/>
      <c r="CR8" s="115"/>
      <c r="CS8" s="115"/>
      <c r="CT8" s="115"/>
      <c r="CU8" s="115"/>
      <c r="CV8" s="115"/>
      <c r="CW8" s="1"/>
      <c r="CX8" s="1"/>
      <c r="CY8" s="1"/>
      <c r="CZ8" s="1"/>
      <c r="DA8" s="1"/>
      <c r="DB8" s="1"/>
      <c r="DC8" s="1"/>
      <c r="DD8" s="1"/>
      <c r="DE8" s="1"/>
      <c r="DF8" s="1"/>
      <c r="DG8" s="1"/>
      <c r="DH8" s="1"/>
      <c r="DI8" s="1"/>
      <c r="DJ8" s="1"/>
      <c r="DK8" s="1"/>
      <c r="DL8" s="1"/>
      <c r="DN8" t="str">
        <f t="shared" ref="DN8:DN15" si="3">_xlfn.TEXTJOIN(". ",TRUE,CO8:DL8)&amp;IF(F8="","",".")</f>
        <v/>
      </c>
    </row>
    <row r="9" spans="1:124" x14ac:dyDescent="0.35">
      <c r="A9" s="45"/>
      <c r="B9" s="45" t="s">
        <v>5</v>
      </c>
      <c r="C9" s="115" t="s">
        <v>7</v>
      </c>
      <c r="D9" s="116" t="s">
        <v>12</v>
      </c>
      <c r="E9" s="45"/>
      <c r="F9" s="115" t="str">
        <f t="array" ref="F9">IFERROR(INDEX(Model!$J$21:$J$45,MATCH(D9&amp;C9,Model!$J$21:$J$45&amp;Model!$A$21:$A$45,0)),"")</f>
        <v/>
      </c>
      <c r="G9" s="118" t="str">
        <f t="shared" si="2"/>
        <v/>
      </c>
      <c r="H9" s="118" t="str">
        <f t="shared" ref="H9:BS12" si="4">IF(H$3=$C9,"","How a "&amp;$B9&amp;" of "&amp;$D9&amp;" will affect "&amp;H$1)</f>
        <v/>
      </c>
      <c r="I9" s="118" t="str">
        <f t="shared" si="4"/>
        <v/>
      </c>
      <c r="J9" s="118" t="str">
        <f t="shared" si="4"/>
        <v>How a Water Table Depth of 12+ will affect Open Right-of-Way</v>
      </c>
      <c r="K9" s="118" t="str">
        <f t="shared" si="4"/>
        <v>How a Water Table Depth of 12+ will affect Open Right-of-Way</v>
      </c>
      <c r="L9" s="118" t="str">
        <f t="shared" si="4"/>
        <v>How a Water Table Depth of 12+ will affect Open Right-of-Way</v>
      </c>
      <c r="M9" s="118" t="str">
        <f t="shared" si="4"/>
        <v>How a Water Table Depth of 12+ will affect Soil Type</v>
      </c>
      <c r="N9" s="118" t="str">
        <f t="shared" si="4"/>
        <v>How a Water Table Depth of 12+ will affect Soil Type</v>
      </c>
      <c r="O9" s="118" t="str">
        <f t="shared" si="4"/>
        <v>How a Water Table Depth of 12+ will affect Soil Type</v>
      </c>
      <c r="P9" s="118" t="str">
        <f t="shared" si="4"/>
        <v>How a Water Table Depth of 12+ will affect Depth to Hard Rock</v>
      </c>
      <c r="Q9" s="118" t="str">
        <f t="shared" si="4"/>
        <v>How a Water Table Depth of 12+ will affect Depth to Hard Rock</v>
      </c>
      <c r="R9" s="118" t="str">
        <f t="shared" si="4"/>
        <v>How a Water Table Depth of 12+ will affect Depth to Hard Rock</v>
      </c>
      <c r="S9" s="118" t="str">
        <f t="shared" si="4"/>
        <v>How a Water Table Depth of 12+ will affect Depth to Lime Stone</v>
      </c>
      <c r="T9" s="118" t="str">
        <f t="shared" si="4"/>
        <v>How a Water Table Depth of 12+ will affect Depth to Lime Stone</v>
      </c>
      <c r="U9" s="118" t="str">
        <f t="shared" si="4"/>
        <v>How a Water Table Depth of 12+ will affect Depth to Lime Stone</v>
      </c>
      <c r="V9" s="118" t="str">
        <f t="shared" si="4"/>
        <v>How a Water Table Depth of 12+ will affect Existing Gravity Sewer</v>
      </c>
      <c r="W9" s="118" t="str">
        <f t="shared" si="4"/>
        <v>How a Water Table Depth of 12+ will affect Existing Gravity Sewer</v>
      </c>
      <c r="X9" s="118" t="str">
        <f t="shared" si="4"/>
        <v>How a Water Table Depth of 12+ will affect Existing Gravity Sewer</v>
      </c>
      <c r="Y9" s="118" t="str">
        <f t="shared" si="4"/>
        <v>How a Water Table Depth of 12+ will affect Existing Gravity Sewer</v>
      </c>
      <c r="Z9" s="118" t="str">
        <f t="shared" si="4"/>
        <v>How a Water Table Depth of 12+ will affect Development Density</v>
      </c>
      <c r="AA9" s="118" t="str">
        <f t="shared" si="4"/>
        <v>How a Water Table Depth of 12+ will affect Development Density</v>
      </c>
      <c r="AB9" s="118" t="str">
        <f t="shared" si="4"/>
        <v>How a Water Table Depth of 12+ will affect Development Density</v>
      </c>
      <c r="AC9" s="118" t="str">
        <f t="shared" si="4"/>
        <v>How a Water Table Depth of 12+ will affect Development Density</v>
      </c>
      <c r="AD9" s="118" t="str">
        <f t="shared" si="4"/>
        <v>How a Water Table Depth of 12+ will affect Development Density</v>
      </c>
      <c r="AE9" s="118" t="str">
        <f t="shared" si="4"/>
        <v>How a Water Table Depth of 12+ will affect Neighborhood Characteristic</v>
      </c>
      <c r="AF9" s="118" t="str">
        <f t="shared" si="4"/>
        <v>How a Water Table Depth of 12+ will affect Neighborhood Characteristic</v>
      </c>
      <c r="AG9" s="118" t="str">
        <f t="shared" si="4"/>
        <v>How a Water Table Depth of 12+ will affect Neighborhood Characteristic</v>
      </c>
      <c r="AH9" s="118" t="str">
        <f t="shared" si="4"/>
        <v>How a Water Table Depth of 12+ will affect Neighborhood Characteristic</v>
      </c>
      <c r="AI9" s="118" t="str">
        <f t="shared" si="4"/>
        <v/>
      </c>
      <c r="AJ9" s="118" t="str">
        <f t="shared" si="4"/>
        <v/>
      </c>
      <c r="AK9" s="118" t="str">
        <f t="shared" si="4"/>
        <v/>
      </c>
      <c r="AL9" s="118" t="str">
        <f t="shared" si="4"/>
        <v>How a Water Table Depth of 12+ will affect Open Right-of-Way</v>
      </c>
      <c r="AM9" s="118" t="str">
        <f t="shared" si="4"/>
        <v>How a Water Table Depth of 12+ will affect Open Right-of-Way</v>
      </c>
      <c r="AN9" s="118" t="str">
        <f t="shared" si="4"/>
        <v>How a Water Table Depth of 12+ will affect Open Right-of-Way</v>
      </c>
      <c r="AO9" s="118" t="str">
        <f t="shared" si="4"/>
        <v>How a Water Table Depth of 12+ will affect Soil Type</v>
      </c>
      <c r="AP9" s="118" t="str">
        <f t="shared" si="4"/>
        <v>How a Water Table Depth of 12+ will affect Soil Type</v>
      </c>
      <c r="AQ9" s="118" t="str">
        <f t="shared" si="4"/>
        <v>How a Water Table Depth of 12+ will affect Soil Type</v>
      </c>
      <c r="AR9" s="118" t="str">
        <f t="shared" si="4"/>
        <v>How a Water Table Depth of 12+ will affect Depth to Hard Rock</v>
      </c>
      <c r="AS9" s="118" t="str">
        <f t="shared" si="4"/>
        <v>How a Water Table Depth of 12+ will affect Depth to Hard Rock</v>
      </c>
      <c r="AT9" s="118" t="str">
        <f t="shared" si="4"/>
        <v>How a Water Table Depth of 12+ will affect Depth to Hard Rock</v>
      </c>
      <c r="AU9" s="118" t="str">
        <f t="shared" si="4"/>
        <v>How a Water Table Depth of 12+ will affect Depth to Lime Stone</v>
      </c>
      <c r="AV9" s="118" t="str">
        <f t="shared" si="4"/>
        <v>How a Water Table Depth of 12+ will affect Depth to Lime Stone</v>
      </c>
      <c r="AW9" s="118" t="str">
        <f t="shared" si="4"/>
        <v>How a Water Table Depth of 12+ will affect Depth to Lime Stone</v>
      </c>
      <c r="AX9" s="118" t="str">
        <f t="shared" si="4"/>
        <v>How a Water Table Depth of 12+ will affect Existing Gravity Sewer</v>
      </c>
      <c r="AY9" s="118" t="str">
        <f t="shared" si="4"/>
        <v>How a Water Table Depth of 12+ will affect Existing Gravity Sewer</v>
      </c>
      <c r="AZ9" s="118" t="str">
        <f t="shared" si="4"/>
        <v>How a Water Table Depth of 12+ will affect Existing Gravity Sewer</v>
      </c>
      <c r="BA9" s="118" t="str">
        <f t="shared" si="4"/>
        <v>How a Water Table Depth of 12+ will affect Existing Gravity Sewer</v>
      </c>
      <c r="BB9" s="118" t="str">
        <f t="shared" si="4"/>
        <v>How a Water Table Depth of 12+ will affect Development Density</v>
      </c>
      <c r="BC9" s="118" t="str">
        <f t="shared" si="4"/>
        <v>How a Water Table Depth of 12+ will affect Development Density</v>
      </c>
      <c r="BD9" s="118" t="str">
        <f t="shared" si="4"/>
        <v>How a Water Table Depth of 12+ will affect Development Density</v>
      </c>
      <c r="BE9" s="118" t="str">
        <f t="shared" si="4"/>
        <v>How a Water Table Depth of 12+ will affect Development Density</v>
      </c>
      <c r="BF9" s="118" t="str">
        <f t="shared" si="4"/>
        <v>How a Water Table Depth of 12+ will affect Development Density</v>
      </c>
      <c r="BG9" s="118" t="str">
        <f t="shared" si="4"/>
        <v>How a Water Table Depth of 12+ will affect Neighborhood Characteristic</v>
      </c>
      <c r="BH9" s="118" t="str">
        <f t="shared" si="4"/>
        <v>How a Water Table Depth of 12+ will affect Neighborhood Characteristic</v>
      </c>
      <c r="BI9" s="118" t="str">
        <f t="shared" si="4"/>
        <v>How a Water Table Depth of 12+ will affect Neighborhood Characteristic</v>
      </c>
      <c r="BJ9" s="118" t="str">
        <f t="shared" si="4"/>
        <v>How a Water Table Depth of 12+ will affect Neighborhood Characteristic</v>
      </c>
      <c r="BK9" s="118" t="str">
        <f t="shared" si="4"/>
        <v/>
      </c>
      <c r="BL9" s="118" t="str">
        <f t="shared" si="4"/>
        <v/>
      </c>
      <c r="BM9" s="118" t="str">
        <f t="shared" si="4"/>
        <v/>
      </c>
      <c r="BN9" s="118" t="str">
        <f t="shared" si="4"/>
        <v>How a Water Table Depth of 12+ will affect Open Right-of-Way</v>
      </c>
      <c r="BO9" s="118" t="str">
        <f t="shared" si="4"/>
        <v>How a Water Table Depth of 12+ will affect Open Right-of-Way</v>
      </c>
      <c r="BP9" s="118" t="str">
        <f t="shared" si="4"/>
        <v>How a Water Table Depth of 12+ will affect Open Right-of-Way</v>
      </c>
      <c r="BQ9" s="118" t="str">
        <f t="shared" si="4"/>
        <v>How a Water Table Depth of 12+ will affect Soil Type</v>
      </c>
      <c r="BR9" s="118" t="str">
        <f t="shared" si="4"/>
        <v>How a Water Table Depth of 12+ will affect Soil Type</v>
      </c>
      <c r="BS9" s="118" t="str">
        <f t="shared" si="4"/>
        <v>How a Water Table Depth of 12+ will affect Soil Type</v>
      </c>
      <c r="BT9" s="118" t="str">
        <f t="shared" si="1"/>
        <v>How a Water Table Depth of 12+ will affect Depth to Hard Rock</v>
      </c>
      <c r="BU9" s="118" t="str">
        <f t="shared" si="1"/>
        <v>How a Water Table Depth of 12+ will affect Depth to Hard Rock</v>
      </c>
      <c r="BV9" s="118" t="str">
        <f t="shared" si="1"/>
        <v>How a Water Table Depth of 12+ will affect Depth to Hard Rock</v>
      </c>
      <c r="BW9" s="118" t="str">
        <f t="shared" si="1"/>
        <v>How a Water Table Depth of 12+ will affect Depth to Lime Stone</v>
      </c>
      <c r="BX9" s="118" t="str">
        <f t="shared" si="1"/>
        <v>How a Water Table Depth of 12+ will affect Depth to Lime Stone</v>
      </c>
      <c r="BY9" s="118" t="str">
        <f t="shared" si="1"/>
        <v>How a Water Table Depth of 12+ will affect Depth to Lime Stone</v>
      </c>
      <c r="BZ9" s="118" t="str">
        <f t="shared" si="1"/>
        <v>How a Water Table Depth of 12+ will affect Existing Gravity Sewer</v>
      </c>
      <c r="CA9" s="118" t="str">
        <f t="shared" si="1"/>
        <v>How a Water Table Depth of 12+ will affect Existing Gravity Sewer</v>
      </c>
      <c r="CB9" s="118" t="str">
        <f t="shared" si="1"/>
        <v>How a Water Table Depth of 12+ will affect Existing Gravity Sewer</v>
      </c>
      <c r="CC9" s="118" t="str">
        <f t="shared" si="1"/>
        <v>How a Water Table Depth of 12+ will affect Existing Gravity Sewer</v>
      </c>
      <c r="CD9" s="118" t="str">
        <f t="shared" si="1"/>
        <v>How a Water Table Depth of 12+ will affect Development Density</v>
      </c>
      <c r="CE9" s="118" t="str">
        <f t="shared" si="1"/>
        <v>How a Water Table Depth of 12+ will affect Development Density</v>
      </c>
      <c r="CF9" s="118" t="str">
        <f t="shared" si="1"/>
        <v>How a Water Table Depth of 12+ will affect Development Density</v>
      </c>
      <c r="CG9" s="118" t="str">
        <f t="shared" si="1"/>
        <v>How a Water Table Depth of 12+ will affect Development Density</v>
      </c>
      <c r="CH9" s="118" t="str">
        <f t="shared" si="1"/>
        <v>How a Water Table Depth of 12+ will affect Development Density</v>
      </c>
      <c r="CI9" s="118" t="str">
        <f t="shared" si="1"/>
        <v>How a Water Table Depth of 12+ will affect Neighborhood Characteristic</v>
      </c>
      <c r="CJ9" s="118" t="str">
        <f t="shared" si="1"/>
        <v>How a Water Table Depth of 12+ will affect Neighborhood Characteristic</v>
      </c>
      <c r="CK9" s="118" t="str">
        <f t="shared" si="1"/>
        <v>How a Water Table Depth of 12+ will affect Neighborhood Characteristic</v>
      </c>
      <c r="CL9" s="118" t="str">
        <f t="shared" si="1"/>
        <v>How a Water Table Depth of 12+ will affect Neighborhood Characteristic</v>
      </c>
      <c r="CM9" s="115"/>
      <c r="CN9" s="115"/>
      <c r="CO9" s="115"/>
      <c r="CP9" s="115"/>
      <c r="CQ9" s="115"/>
      <c r="CR9" s="115"/>
      <c r="CS9" s="115"/>
      <c r="CT9" s="115"/>
      <c r="CU9" s="115"/>
      <c r="CV9" s="115"/>
      <c r="CW9" s="1"/>
      <c r="CX9" s="1"/>
      <c r="CY9" s="1"/>
      <c r="CZ9" s="1"/>
      <c r="DA9" s="1"/>
      <c r="DB9" s="1"/>
      <c r="DC9" s="1"/>
      <c r="DD9" s="1"/>
      <c r="DE9" s="1"/>
      <c r="DF9" s="1"/>
      <c r="DG9" s="1"/>
      <c r="DH9" s="1"/>
      <c r="DI9" s="1"/>
      <c r="DJ9" s="1"/>
      <c r="DK9" s="1"/>
      <c r="DL9" s="1"/>
      <c r="DN9" t="str">
        <f t="shared" si="3"/>
        <v/>
      </c>
    </row>
    <row r="10" spans="1:124" x14ac:dyDescent="0.35">
      <c r="A10" s="45"/>
      <c r="B10" s="45" t="s">
        <v>19</v>
      </c>
      <c r="C10" s="115" t="s">
        <v>14</v>
      </c>
      <c r="D10" s="116" t="s">
        <v>20</v>
      </c>
      <c r="E10" s="45"/>
      <c r="F10" s="115" t="str">
        <f t="array" ref="F10">IFERROR(INDEX(Model!$J$21:$J$45,MATCH(D10&amp;C10,Model!$J$21:$J$45&amp;Model!$A$21:$A$45,0)),"")</f>
        <v>0-3</v>
      </c>
      <c r="G10" s="118" t="str">
        <f t="shared" si="2"/>
        <v>How a ROW Open Corridor of 0-3 will affect Water Table</v>
      </c>
      <c r="H10" s="118" t="str">
        <f t="shared" si="4"/>
        <v>How a ROW Open Corridor of 0-3 will affect Water Table</v>
      </c>
      <c r="I10" s="118" t="str">
        <f t="shared" si="4"/>
        <v>How a ROW Open Corridor of 0-3 will affect Water Table</v>
      </c>
      <c r="J10" s="118" t="str">
        <f t="shared" si="4"/>
        <v/>
      </c>
      <c r="K10" s="118" t="str">
        <f t="shared" si="4"/>
        <v/>
      </c>
      <c r="L10" s="118" t="str">
        <f t="shared" si="4"/>
        <v/>
      </c>
      <c r="M10" s="118" t="str">
        <f t="shared" si="4"/>
        <v>How a ROW Open Corridor of 0-3 will affect Soil Type</v>
      </c>
      <c r="N10" s="118" t="str">
        <f t="shared" si="4"/>
        <v>How a ROW Open Corridor of 0-3 will affect Soil Type</v>
      </c>
      <c r="O10" s="118" t="str">
        <f t="shared" si="4"/>
        <v>How a ROW Open Corridor of 0-3 will affect Soil Type</v>
      </c>
      <c r="P10" s="118" t="str">
        <f t="shared" si="4"/>
        <v>How a ROW Open Corridor of 0-3 will affect Depth to Hard Rock</v>
      </c>
      <c r="Q10" s="118" t="str">
        <f t="shared" si="4"/>
        <v>How a ROW Open Corridor of 0-3 will affect Depth to Hard Rock</v>
      </c>
      <c r="R10" s="118" t="str">
        <f t="shared" si="4"/>
        <v>How a ROW Open Corridor of 0-3 will affect Depth to Hard Rock</v>
      </c>
      <c r="S10" s="118" t="str">
        <f t="shared" si="4"/>
        <v>How a ROW Open Corridor of 0-3 will affect Depth to Lime Stone</v>
      </c>
      <c r="T10" s="118" t="str">
        <f t="shared" si="4"/>
        <v>How a ROW Open Corridor of 0-3 will affect Depth to Lime Stone</v>
      </c>
      <c r="U10" s="118" t="str">
        <f t="shared" si="4"/>
        <v>How a ROW Open Corridor of 0-3 will affect Depth to Lime Stone</v>
      </c>
      <c r="V10" s="118" t="str">
        <f t="shared" si="4"/>
        <v>How a ROW Open Corridor of 0-3 will affect Existing Gravity Sewer</v>
      </c>
      <c r="W10" s="118" t="str">
        <f t="shared" si="4"/>
        <v>How a ROW Open Corridor of 0-3 will affect Existing Gravity Sewer</v>
      </c>
      <c r="X10" s="118" t="str">
        <f t="shared" si="4"/>
        <v>How a ROW Open Corridor of 0-3 will affect Existing Gravity Sewer</v>
      </c>
      <c r="Y10" s="118" t="str">
        <f t="shared" si="4"/>
        <v>How a ROW Open Corridor of 0-3 will affect Existing Gravity Sewer</v>
      </c>
      <c r="Z10" s="118" t="str">
        <f t="shared" si="4"/>
        <v>How a ROW Open Corridor of 0-3 will affect Development Density</v>
      </c>
      <c r="AA10" s="118" t="str">
        <f t="shared" si="4"/>
        <v>How a ROW Open Corridor of 0-3 will affect Development Density</v>
      </c>
      <c r="AB10" s="118" t="str">
        <f t="shared" si="4"/>
        <v>How a ROW Open Corridor of 0-3 will affect Development Density</v>
      </c>
      <c r="AC10" s="118" t="str">
        <f t="shared" si="4"/>
        <v>How a ROW Open Corridor of 0-3 will affect Development Density</v>
      </c>
      <c r="AD10" s="118" t="str">
        <f t="shared" si="4"/>
        <v>How a ROW Open Corridor of 0-3 will affect Development Density</v>
      </c>
      <c r="AE10" s="118" t="str">
        <f t="shared" si="4"/>
        <v>How a ROW Open Corridor of 0-3 will affect Neighborhood Characteristic</v>
      </c>
      <c r="AF10" s="118" t="str">
        <f t="shared" si="4"/>
        <v>How a ROW Open Corridor of 0-3 will affect Neighborhood Characteristic</v>
      </c>
      <c r="AG10" s="118" t="str">
        <f t="shared" si="4"/>
        <v>How a ROW Open Corridor of 0-3 will affect Neighborhood Characteristic</v>
      </c>
      <c r="AH10" s="118" t="str">
        <f t="shared" si="4"/>
        <v>How a ROW Open Corridor of 0-3 will affect Neighborhood Characteristic</v>
      </c>
      <c r="AI10" s="118" t="str">
        <f t="shared" si="4"/>
        <v>How a ROW Open Corridor of 0-3 will affect Water Table</v>
      </c>
      <c r="AJ10" s="118" t="str">
        <f t="shared" si="4"/>
        <v>How a ROW Open Corridor of 0-3 will affect Water Table</v>
      </c>
      <c r="AK10" s="118" t="str">
        <f t="shared" si="4"/>
        <v>How a ROW Open Corridor of 0-3 will affect Water Table</v>
      </c>
      <c r="AL10" s="118" t="str">
        <f t="shared" si="4"/>
        <v/>
      </c>
      <c r="AM10" s="118" t="str">
        <f t="shared" si="4"/>
        <v/>
      </c>
      <c r="AN10" s="118" t="str">
        <f t="shared" si="4"/>
        <v/>
      </c>
      <c r="AO10" s="118" t="str">
        <f t="shared" si="4"/>
        <v>How a ROW Open Corridor of 0-3 will affect Soil Type</v>
      </c>
      <c r="AP10" s="118" t="str">
        <f t="shared" si="4"/>
        <v>How a ROW Open Corridor of 0-3 will affect Soil Type</v>
      </c>
      <c r="AQ10" s="118" t="str">
        <f t="shared" si="4"/>
        <v>How a ROW Open Corridor of 0-3 will affect Soil Type</v>
      </c>
      <c r="AR10" s="118" t="str">
        <f t="shared" si="4"/>
        <v>How a ROW Open Corridor of 0-3 will affect Depth to Hard Rock</v>
      </c>
      <c r="AS10" s="118" t="str">
        <f t="shared" si="4"/>
        <v>How a ROW Open Corridor of 0-3 will affect Depth to Hard Rock</v>
      </c>
      <c r="AT10" s="118" t="str">
        <f t="shared" si="4"/>
        <v>How a ROW Open Corridor of 0-3 will affect Depth to Hard Rock</v>
      </c>
      <c r="AU10" s="118" t="str">
        <f t="shared" si="4"/>
        <v>How a ROW Open Corridor of 0-3 will affect Depth to Lime Stone</v>
      </c>
      <c r="AV10" s="118" t="str">
        <f t="shared" si="4"/>
        <v>How a ROW Open Corridor of 0-3 will affect Depth to Lime Stone</v>
      </c>
      <c r="AW10" s="118" t="str">
        <f t="shared" si="4"/>
        <v>How a ROW Open Corridor of 0-3 will affect Depth to Lime Stone</v>
      </c>
      <c r="AX10" s="118" t="str">
        <f t="shared" si="4"/>
        <v>How a ROW Open Corridor of 0-3 will affect Existing Gravity Sewer</v>
      </c>
      <c r="AY10" s="118" t="str">
        <f t="shared" si="4"/>
        <v>How a ROW Open Corridor of 0-3 will affect Existing Gravity Sewer</v>
      </c>
      <c r="AZ10" s="118" t="str">
        <f t="shared" si="4"/>
        <v>How a ROW Open Corridor of 0-3 will affect Existing Gravity Sewer</v>
      </c>
      <c r="BA10" s="118" t="str">
        <f t="shared" si="4"/>
        <v>How a ROW Open Corridor of 0-3 will affect Existing Gravity Sewer</v>
      </c>
      <c r="BB10" s="118" t="str">
        <f t="shared" si="4"/>
        <v>How a ROW Open Corridor of 0-3 will affect Development Density</v>
      </c>
      <c r="BC10" s="118" t="str">
        <f t="shared" si="4"/>
        <v>How a ROW Open Corridor of 0-3 will affect Development Density</v>
      </c>
      <c r="BD10" s="118" t="str">
        <f t="shared" si="4"/>
        <v>How a ROW Open Corridor of 0-3 will affect Development Density</v>
      </c>
      <c r="BE10" s="118" t="str">
        <f t="shared" si="4"/>
        <v>How a ROW Open Corridor of 0-3 will affect Development Density</v>
      </c>
      <c r="BF10" s="118" t="str">
        <f t="shared" si="4"/>
        <v>How a ROW Open Corridor of 0-3 will affect Development Density</v>
      </c>
      <c r="BG10" s="118" t="str">
        <f t="shared" si="4"/>
        <v>How a ROW Open Corridor of 0-3 will affect Neighborhood Characteristic</v>
      </c>
      <c r="BH10" s="118" t="str">
        <f t="shared" si="4"/>
        <v>How a ROW Open Corridor of 0-3 will affect Neighborhood Characteristic</v>
      </c>
      <c r="BI10" s="118" t="str">
        <f t="shared" si="4"/>
        <v>How a ROW Open Corridor of 0-3 will affect Neighborhood Characteristic</v>
      </c>
      <c r="BJ10" s="118" t="str">
        <f t="shared" si="4"/>
        <v>How a ROW Open Corridor of 0-3 will affect Neighborhood Characteristic</v>
      </c>
      <c r="BK10" s="118" t="str">
        <f t="shared" si="4"/>
        <v>How a ROW Open Corridor of 0-3 will affect Water Table</v>
      </c>
      <c r="BL10" s="118" t="str">
        <f t="shared" si="4"/>
        <v>How a ROW Open Corridor of 0-3 will affect Water Table</v>
      </c>
      <c r="BM10" s="118" t="str">
        <f t="shared" si="4"/>
        <v>How a ROW Open Corridor of 0-3 will affect Water Table</v>
      </c>
      <c r="BN10" s="118" t="str">
        <f t="shared" si="4"/>
        <v/>
      </c>
      <c r="BO10" s="118" t="str">
        <f t="shared" si="4"/>
        <v/>
      </c>
      <c r="BP10" s="118" t="str">
        <f t="shared" si="4"/>
        <v/>
      </c>
      <c r="BQ10" s="118" t="str">
        <f t="shared" si="4"/>
        <v>How a ROW Open Corridor of 0-3 will affect Soil Type</v>
      </c>
      <c r="BR10" s="118" t="str">
        <f t="shared" si="4"/>
        <v>How a ROW Open Corridor of 0-3 will affect Soil Type</v>
      </c>
      <c r="BS10" s="118" t="str">
        <f t="shared" si="4"/>
        <v>How a ROW Open Corridor of 0-3 will affect Soil Type</v>
      </c>
      <c r="BT10" s="118" t="str">
        <f t="shared" si="1"/>
        <v>How a ROW Open Corridor of 0-3 will affect Depth to Hard Rock</v>
      </c>
      <c r="BU10" s="118" t="str">
        <f t="shared" si="1"/>
        <v>How a ROW Open Corridor of 0-3 will affect Depth to Hard Rock</v>
      </c>
      <c r="BV10" s="118" t="str">
        <f t="shared" si="1"/>
        <v>How a ROW Open Corridor of 0-3 will affect Depth to Hard Rock</v>
      </c>
      <c r="BW10" s="118" t="str">
        <f t="shared" si="1"/>
        <v>How a ROW Open Corridor of 0-3 will affect Depth to Lime Stone</v>
      </c>
      <c r="BX10" s="118" t="str">
        <f t="shared" si="1"/>
        <v>How a ROW Open Corridor of 0-3 will affect Depth to Lime Stone</v>
      </c>
      <c r="BY10" s="118" t="str">
        <f t="shared" si="1"/>
        <v>How a ROW Open Corridor of 0-3 will affect Depth to Lime Stone</v>
      </c>
      <c r="BZ10" s="118" t="str">
        <f t="shared" si="1"/>
        <v>How a ROW Open Corridor of 0-3 will affect Existing Gravity Sewer</v>
      </c>
      <c r="CA10" s="118" t="str">
        <f t="shared" si="1"/>
        <v>How a ROW Open Corridor of 0-3 will affect Existing Gravity Sewer</v>
      </c>
      <c r="CB10" s="118" t="str">
        <f t="shared" si="1"/>
        <v>How a ROW Open Corridor of 0-3 will affect Existing Gravity Sewer</v>
      </c>
      <c r="CC10" s="118" t="str">
        <f t="shared" si="1"/>
        <v>How a ROW Open Corridor of 0-3 will affect Existing Gravity Sewer</v>
      </c>
      <c r="CD10" s="118" t="str">
        <f t="shared" si="1"/>
        <v>How a ROW Open Corridor of 0-3 will affect Development Density</v>
      </c>
      <c r="CE10" s="118" t="str">
        <f t="shared" si="1"/>
        <v>How a ROW Open Corridor of 0-3 will affect Development Density</v>
      </c>
      <c r="CF10" s="118" t="str">
        <f t="shared" si="1"/>
        <v>How a ROW Open Corridor of 0-3 will affect Development Density</v>
      </c>
      <c r="CG10" s="118" t="str">
        <f t="shared" si="1"/>
        <v>How a ROW Open Corridor of 0-3 will affect Development Density</v>
      </c>
      <c r="CH10" s="118" t="str">
        <f t="shared" si="1"/>
        <v>How a ROW Open Corridor of 0-3 will affect Development Density</v>
      </c>
      <c r="CI10" s="118" t="str">
        <f t="shared" si="1"/>
        <v>How a ROW Open Corridor of 0-3 will affect Neighborhood Characteristic</v>
      </c>
      <c r="CJ10" s="118" t="str">
        <f t="shared" si="1"/>
        <v>How a ROW Open Corridor of 0-3 will affect Neighborhood Characteristic</v>
      </c>
      <c r="CK10" s="118" t="str">
        <f t="shared" si="1"/>
        <v>How a ROW Open Corridor of 0-3 will affect Neighborhood Characteristic</v>
      </c>
      <c r="CL10" s="118" t="str">
        <f t="shared" si="1"/>
        <v>How a ROW Open Corridor of 0-3 will affect Neighborhood Characteristic</v>
      </c>
      <c r="CM10" s="115"/>
      <c r="CN10" s="115"/>
      <c r="CO10" s="115"/>
      <c r="CP10" s="115"/>
      <c r="CQ10" s="115"/>
      <c r="CR10" s="115"/>
      <c r="CS10" s="115"/>
      <c r="CT10" s="115"/>
      <c r="CU10" s="115"/>
      <c r="CV10" s="115"/>
      <c r="CW10" s="1"/>
      <c r="CX10" s="1"/>
      <c r="CY10" s="1"/>
      <c r="CZ10" s="1"/>
      <c r="DA10" s="1"/>
      <c r="DB10" s="1"/>
      <c r="DC10" s="1"/>
      <c r="DD10" s="1"/>
      <c r="DE10" s="1"/>
      <c r="DF10" s="1"/>
      <c r="DG10" s="1"/>
      <c r="DH10" s="1"/>
      <c r="DI10" s="1"/>
      <c r="DJ10" s="1"/>
      <c r="DK10" s="1"/>
      <c r="DL10" s="1"/>
      <c r="DN10" t="str">
        <f t="shared" si="3"/>
        <v>.</v>
      </c>
    </row>
    <row r="11" spans="1:124" x14ac:dyDescent="0.35">
      <c r="A11" s="45"/>
      <c r="B11" s="45" t="s">
        <v>19</v>
      </c>
      <c r="C11" s="115" t="s">
        <v>14</v>
      </c>
      <c r="D11" s="116" t="s">
        <v>22</v>
      </c>
      <c r="E11" s="45"/>
      <c r="F11" s="115" t="str">
        <f t="array" ref="F11">IFERROR(INDEX(Model!$J$21:$J$45,MATCH(D11&amp;C11,Model!$J$21:$J$45&amp;Model!$A$21:$A$45,0)),"")</f>
        <v/>
      </c>
      <c r="G11" s="118" t="str">
        <f t="shared" si="2"/>
        <v>How a ROW Open Corridor of 3-8 will affect Water Table</v>
      </c>
      <c r="H11" s="118" t="str">
        <f t="shared" si="4"/>
        <v>How a ROW Open Corridor of 3-8 will affect Water Table</v>
      </c>
      <c r="I11" s="118" t="str">
        <f t="shared" si="4"/>
        <v>How a ROW Open Corridor of 3-8 will affect Water Table</v>
      </c>
      <c r="J11" s="118" t="str">
        <f t="shared" si="4"/>
        <v/>
      </c>
      <c r="K11" s="118" t="str">
        <f t="shared" si="4"/>
        <v/>
      </c>
      <c r="L11" s="118" t="str">
        <f t="shared" si="4"/>
        <v/>
      </c>
      <c r="M11" s="118" t="str">
        <f t="shared" si="4"/>
        <v>How a ROW Open Corridor of 3-8 will affect Soil Type</v>
      </c>
      <c r="N11" s="118" t="str">
        <f t="shared" si="4"/>
        <v>How a ROW Open Corridor of 3-8 will affect Soil Type</v>
      </c>
      <c r="O11" s="118" t="str">
        <f t="shared" si="4"/>
        <v>How a ROW Open Corridor of 3-8 will affect Soil Type</v>
      </c>
      <c r="P11" s="118" t="str">
        <f t="shared" si="4"/>
        <v>How a ROW Open Corridor of 3-8 will affect Depth to Hard Rock</v>
      </c>
      <c r="Q11" s="118" t="str">
        <f t="shared" si="4"/>
        <v>How a ROW Open Corridor of 3-8 will affect Depth to Hard Rock</v>
      </c>
      <c r="R11" s="118" t="str">
        <f t="shared" si="4"/>
        <v>How a ROW Open Corridor of 3-8 will affect Depth to Hard Rock</v>
      </c>
      <c r="S11" s="118" t="str">
        <f t="shared" si="4"/>
        <v>How a ROW Open Corridor of 3-8 will affect Depth to Lime Stone</v>
      </c>
      <c r="T11" s="118" t="str">
        <f t="shared" si="4"/>
        <v>How a ROW Open Corridor of 3-8 will affect Depth to Lime Stone</v>
      </c>
      <c r="U11" s="118" t="str">
        <f t="shared" si="4"/>
        <v>How a ROW Open Corridor of 3-8 will affect Depth to Lime Stone</v>
      </c>
      <c r="V11" s="118" t="str">
        <f t="shared" si="4"/>
        <v>How a ROW Open Corridor of 3-8 will affect Existing Gravity Sewer</v>
      </c>
      <c r="W11" s="118" t="str">
        <f t="shared" si="4"/>
        <v>How a ROW Open Corridor of 3-8 will affect Existing Gravity Sewer</v>
      </c>
      <c r="X11" s="118" t="str">
        <f t="shared" si="4"/>
        <v>How a ROW Open Corridor of 3-8 will affect Existing Gravity Sewer</v>
      </c>
      <c r="Y11" s="118" t="str">
        <f t="shared" si="4"/>
        <v>How a ROW Open Corridor of 3-8 will affect Existing Gravity Sewer</v>
      </c>
      <c r="Z11" s="118" t="str">
        <f t="shared" si="4"/>
        <v>How a ROW Open Corridor of 3-8 will affect Development Density</v>
      </c>
      <c r="AA11" s="118" t="str">
        <f t="shared" si="4"/>
        <v>How a ROW Open Corridor of 3-8 will affect Development Density</v>
      </c>
      <c r="AB11" s="118" t="str">
        <f t="shared" si="4"/>
        <v>How a ROW Open Corridor of 3-8 will affect Development Density</v>
      </c>
      <c r="AC11" s="118" t="str">
        <f t="shared" si="4"/>
        <v>How a ROW Open Corridor of 3-8 will affect Development Density</v>
      </c>
      <c r="AD11" s="118" t="str">
        <f t="shared" si="4"/>
        <v>How a ROW Open Corridor of 3-8 will affect Development Density</v>
      </c>
      <c r="AE11" s="118" t="str">
        <f t="shared" si="4"/>
        <v>How a ROW Open Corridor of 3-8 will affect Neighborhood Characteristic</v>
      </c>
      <c r="AF11" s="118" t="str">
        <f t="shared" si="4"/>
        <v>How a ROW Open Corridor of 3-8 will affect Neighborhood Characteristic</v>
      </c>
      <c r="AG11" s="118" t="str">
        <f t="shared" si="4"/>
        <v>How a ROW Open Corridor of 3-8 will affect Neighborhood Characteristic</v>
      </c>
      <c r="AH11" s="118" t="str">
        <f t="shared" si="4"/>
        <v>How a ROW Open Corridor of 3-8 will affect Neighborhood Characteristic</v>
      </c>
      <c r="AI11" s="118" t="str">
        <f t="shared" si="4"/>
        <v>How a ROW Open Corridor of 3-8 will affect Water Table</v>
      </c>
      <c r="AJ11" s="118" t="str">
        <f t="shared" si="4"/>
        <v>How a ROW Open Corridor of 3-8 will affect Water Table</v>
      </c>
      <c r="AK11" s="118" t="str">
        <f t="shared" si="4"/>
        <v>How a ROW Open Corridor of 3-8 will affect Water Table</v>
      </c>
      <c r="AL11" s="118" t="str">
        <f t="shared" si="4"/>
        <v/>
      </c>
      <c r="AM11" s="118" t="str">
        <f t="shared" si="4"/>
        <v/>
      </c>
      <c r="AN11" s="118" t="str">
        <f t="shared" si="4"/>
        <v/>
      </c>
      <c r="AO11" s="118" t="str">
        <f t="shared" si="4"/>
        <v>How a ROW Open Corridor of 3-8 will affect Soil Type</v>
      </c>
      <c r="AP11" s="118" t="str">
        <f t="shared" si="4"/>
        <v>How a ROW Open Corridor of 3-8 will affect Soil Type</v>
      </c>
      <c r="AQ11" s="118" t="str">
        <f t="shared" si="4"/>
        <v>How a ROW Open Corridor of 3-8 will affect Soil Type</v>
      </c>
      <c r="AR11" s="118" t="str">
        <f t="shared" si="4"/>
        <v>How a ROW Open Corridor of 3-8 will affect Depth to Hard Rock</v>
      </c>
      <c r="AS11" s="118" t="str">
        <f t="shared" si="4"/>
        <v>How a ROW Open Corridor of 3-8 will affect Depth to Hard Rock</v>
      </c>
      <c r="AT11" s="118" t="str">
        <f t="shared" si="4"/>
        <v>How a ROW Open Corridor of 3-8 will affect Depth to Hard Rock</v>
      </c>
      <c r="AU11" s="118" t="str">
        <f t="shared" si="4"/>
        <v>How a ROW Open Corridor of 3-8 will affect Depth to Lime Stone</v>
      </c>
      <c r="AV11" s="118" t="str">
        <f t="shared" si="4"/>
        <v>How a ROW Open Corridor of 3-8 will affect Depth to Lime Stone</v>
      </c>
      <c r="AW11" s="118" t="str">
        <f t="shared" si="4"/>
        <v>How a ROW Open Corridor of 3-8 will affect Depth to Lime Stone</v>
      </c>
      <c r="AX11" s="118" t="str">
        <f t="shared" si="4"/>
        <v>How a ROW Open Corridor of 3-8 will affect Existing Gravity Sewer</v>
      </c>
      <c r="AY11" s="118" t="str">
        <f t="shared" si="4"/>
        <v>How a ROW Open Corridor of 3-8 will affect Existing Gravity Sewer</v>
      </c>
      <c r="AZ11" s="118" t="str">
        <f t="shared" si="4"/>
        <v>How a ROW Open Corridor of 3-8 will affect Existing Gravity Sewer</v>
      </c>
      <c r="BA11" s="118" t="str">
        <f t="shared" si="4"/>
        <v>How a ROW Open Corridor of 3-8 will affect Existing Gravity Sewer</v>
      </c>
      <c r="BB11" s="118" t="str">
        <f t="shared" si="4"/>
        <v>How a ROW Open Corridor of 3-8 will affect Development Density</v>
      </c>
      <c r="BC11" s="118" t="str">
        <f t="shared" si="4"/>
        <v>How a ROW Open Corridor of 3-8 will affect Development Density</v>
      </c>
      <c r="BD11" s="118" t="str">
        <f t="shared" si="4"/>
        <v>How a ROW Open Corridor of 3-8 will affect Development Density</v>
      </c>
      <c r="BE11" s="118" t="str">
        <f t="shared" si="4"/>
        <v>How a ROW Open Corridor of 3-8 will affect Development Density</v>
      </c>
      <c r="BF11" s="118" t="str">
        <f t="shared" si="4"/>
        <v>How a ROW Open Corridor of 3-8 will affect Development Density</v>
      </c>
      <c r="BG11" s="118" t="str">
        <f t="shared" si="4"/>
        <v>How a ROW Open Corridor of 3-8 will affect Neighborhood Characteristic</v>
      </c>
      <c r="BH11" s="118" t="str">
        <f t="shared" si="4"/>
        <v>How a ROW Open Corridor of 3-8 will affect Neighborhood Characteristic</v>
      </c>
      <c r="BI11" s="118" t="str">
        <f t="shared" si="4"/>
        <v>How a ROW Open Corridor of 3-8 will affect Neighborhood Characteristic</v>
      </c>
      <c r="BJ11" s="118" t="str">
        <f t="shared" si="4"/>
        <v>How a ROW Open Corridor of 3-8 will affect Neighborhood Characteristic</v>
      </c>
      <c r="BK11" s="118" t="str">
        <f t="shared" si="4"/>
        <v>How a ROW Open Corridor of 3-8 will affect Water Table</v>
      </c>
      <c r="BL11" s="118" t="str">
        <f t="shared" si="4"/>
        <v>How a ROW Open Corridor of 3-8 will affect Water Table</v>
      </c>
      <c r="BM11" s="118" t="str">
        <f t="shared" si="4"/>
        <v>How a ROW Open Corridor of 3-8 will affect Water Table</v>
      </c>
      <c r="BN11" s="118" t="str">
        <f t="shared" si="4"/>
        <v/>
      </c>
      <c r="BO11" s="118" t="str">
        <f t="shared" si="4"/>
        <v/>
      </c>
      <c r="BP11" s="118" t="str">
        <f t="shared" si="4"/>
        <v/>
      </c>
      <c r="BQ11" s="118" t="str">
        <f t="shared" si="4"/>
        <v>How a ROW Open Corridor of 3-8 will affect Soil Type</v>
      </c>
      <c r="BR11" s="118" t="str">
        <f t="shared" si="4"/>
        <v>How a ROW Open Corridor of 3-8 will affect Soil Type</v>
      </c>
      <c r="BS11" s="118" t="str">
        <f t="shared" si="4"/>
        <v>How a ROW Open Corridor of 3-8 will affect Soil Type</v>
      </c>
      <c r="BT11" s="118" t="str">
        <f t="shared" si="1"/>
        <v>How a ROW Open Corridor of 3-8 will affect Depth to Hard Rock</v>
      </c>
      <c r="BU11" s="118" t="str">
        <f t="shared" si="1"/>
        <v>How a ROW Open Corridor of 3-8 will affect Depth to Hard Rock</v>
      </c>
      <c r="BV11" s="118" t="str">
        <f t="shared" si="1"/>
        <v>How a ROW Open Corridor of 3-8 will affect Depth to Hard Rock</v>
      </c>
      <c r="BW11" s="118" t="str">
        <f t="shared" si="1"/>
        <v>How a ROW Open Corridor of 3-8 will affect Depth to Lime Stone</v>
      </c>
      <c r="BX11" s="118" t="str">
        <f t="shared" si="1"/>
        <v>How a ROW Open Corridor of 3-8 will affect Depth to Lime Stone</v>
      </c>
      <c r="BY11" s="118" t="str">
        <f t="shared" si="1"/>
        <v>How a ROW Open Corridor of 3-8 will affect Depth to Lime Stone</v>
      </c>
      <c r="BZ11" s="118" t="str">
        <f t="shared" si="1"/>
        <v>How a ROW Open Corridor of 3-8 will affect Existing Gravity Sewer</v>
      </c>
      <c r="CA11" s="118" t="str">
        <f t="shared" si="1"/>
        <v>How a ROW Open Corridor of 3-8 will affect Existing Gravity Sewer</v>
      </c>
      <c r="CB11" s="118" t="str">
        <f t="shared" si="1"/>
        <v>How a ROW Open Corridor of 3-8 will affect Existing Gravity Sewer</v>
      </c>
      <c r="CC11" s="118" t="str">
        <f t="shared" si="1"/>
        <v>How a ROW Open Corridor of 3-8 will affect Existing Gravity Sewer</v>
      </c>
      <c r="CD11" s="118" t="str">
        <f t="shared" si="1"/>
        <v>How a ROW Open Corridor of 3-8 will affect Development Density</v>
      </c>
      <c r="CE11" s="118" t="str">
        <f t="shared" si="1"/>
        <v>How a ROW Open Corridor of 3-8 will affect Development Density</v>
      </c>
      <c r="CF11" s="118" t="str">
        <f t="shared" si="1"/>
        <v>How a ROW Open Corridor of 3-8 will affect Development Density</v>
      </c>
      <c r="CG11" s="118" t="str">
        <f t="shared" si="1"/>
        <v>How a ROW Open Corridor of 3-8 will affect Development Density</v>
      </c>
      <c r="CH11" s="118" t="str">
        <f t="shared" si="1"/>
        <v>How a ROW Open Corridor of 3-8 will affect Development Density</v>
      </c>
      <c r="CI11" s="118" t="str">
        <f t="shared" si="1"/>
        <v>How a ROW Open Corridor of 3-8 will affect Neighborhood Characteristic</v>
      </c>
      <c r="CJ11" s="118" t="str">
        <f t="shared" si="1"/>
        <v>How a ROW Open Corridor of 3-8 will affect Neighborhood Characteristic</v>
      </c>
      <c r="CK11" s="118" t="str">
        <f t="shared" si="1"/>
        <v>How a ROW Open Corridor of 3-8 will affect Neighborhood Characteristic</v>
      </c>
      <c r="CL11" s="118" t="str">
        <f t="shared" si="1"/>
        <v>How a ROW Open Corridor of 3-8 will affect Neighborhood Characteristic</v>
      </c>
      <c r="CM11" s="115"/>
      <c r="CN11" s="115"/>
      <c r="CO11" s="115"/>
      <c r="CP11" s="115"/>
      <c r="CQ11" s="115"/>
      <c r="CR11" s="115"/>
      <c r="CS11" s="115"/>
      <c r="CT11" s="115"/>
      <c r="CU11" s="115"/>
      <c r="CV11" s="115"/>
      <c r="CW11" s="1"/>
      <c r="CX11" s="1"/>
      <c r="CY11" s="1"/>
      <c r="CZ11" s="1"/>
      <c r="DA11" s="1"/>
      <c r="DB11" s="1"/>
      <c r="DC11" s="1"/>
      <c r="DD11" s="1"/>
      <c r="DE11" s="1"/>
      <c r="DF11" s="1"/>
      <c r="DG11" s="1"/>
      <c r="DH11" s="1"/>
      <c r="DI11" s="1"/>
      <c r="DJ11" s="1"/>
      <c r="DK11" s="1"/>
      <c r="DL11" s="1"/>
      <c r="DN11" t="str">
        <f t="shared" si="3"/>
        <v/>
      </c>
    </row>
    <row r="12" spans="1:124" x14ac:dyDescent="0.35">
      <c r="A12" s="45"/>
      <c r="B12" s="45" t="s">
        <v>19</v>
      </c>
      <c r="C12" s="115" t="s">
        <v>14</v>
      </c>
      <c r="D12" s="116" t="s">
        <v>21</v>
      </c>
      <c r="E12" s="45"/>
      <c r="F12" s="115" t="str">
        <f t="array" ref="F12">IFERROR(INDEX(Model!$J$21:$J$45,MATCH(D12&amp;C12,Model!$J$21:$J$45&amp;Model!$A$21:$A$45,0)),"")</f>
        <v/>
      </c>
      <c r="G12" s="118" t="str">
        <f t="shared" si="2"/>
        <v>How a ROW Open Corridor of 8+ will affect Water Table</v>
      </c>
      <c r="H12" s="118" t="str">
        <f t="shared" si="4"/>
        <v>How a ROW Open Corridor of 8+ will affect Water Table</v>
      </c>
      <c r="I12" s="118" t="str">
        <f t="shared" si="4"/>
        <v>How a ROW Open Corridor of 8+ will affect Water Table</v>
      </c>
      <c r="J12" s="118" t="str">
        <f t="shared" si="4"/>
        <v/>
      </c>
      <c r="K12" s="118" t="str">
        <f t="shared" si="4"/>
        <v/>
      </c>
      <c r="L12" s="118" t="str">
        <f t="shared" si="4"/>
        <v/>
      </c>
      <c r="M12" s="118" t="str">
        <f t="shared" si="4"/>
        <v>How a ROW Open Corridor of 8+ will affect Soil Type</v>
      </c>
      <c r="N12" s="118" t="str">
        <f t="shared" si="4"/>
        <v>How a ROW Open Corridor of 8+ will affect Soil Type</v>
      </c>
      <c r="O12" s="118" t="str">
        <f t="shared" si="4"/>
        <v>How a ROW Open Corridor of 8+ will affect Soil Type</v>
      </c>
      <c r="P12" s="118" t="str">
        <f t="shared" si="4"/>
        <v>How a ROW Open Corridor of 8+ will affect Depth to Hard Rock</v>
      </c>
      <c r="Q12" s="118" t="str">
        <f t="shared" si="4"/>
        <v>How a ROW Open Corridor of 8+ will affect Depth to Hard Rock</v>
      </c>
      <c r="R12" s="118" t="str">
        <f t="shared" si="4"/>
        <v>How a ROW Open Corridor of 8+ will affect Depth to Hard Rock</v>
      </c>
      <c r="S12" s="118" t="str">
        <f t="shared" si="4"/>
        <v>How a ROW Open Corridor of 8+ will affect Depth to Lime Stone</v>
      </c>
      <c r="T12" s="118" t="str">
        <f t="shared" si="4"/>
        <v>How a ROW Open Corridor of 8+ will affect Depth to Lime Stone</v>
      </c>
      <c r="U12" s="118" t="str">
        <f t="shared" si="4"/>
        <v>How a ROW Open Corridor of 8+ will affect Depth to Lime Stone</v>
      </c>
      <c r="V12" s="118" t="str">
        <f t="shared" si="4"/>
        <v>How a ROW Open Corridor of 8+ will affect Existing Gravity Sewer</v>
      </c>
      <c r="W12" s="118" t="str">
        <f t="shared" si="4"/>
        <v>How a ROW Open Corridor of 8+ will affect Existing Gravity Sewer</v>
      </c>
      <c r="X12" s="118" t="str">
        <f t="shared" si="4"/>
        <v>How a ROW Open Corridor of 8+ will affect Existing Gravity Sewer</v>
      </c>
      <c r="Y12" s="118" t="str">
        <f t="shared" si="4"/>
        <v>How a ROW Open Corridor of 8+ will affect Existing Gravity Sewer</v>
      </c>
      <c r="Z12" s="118" t="str">
        <f t="shared" si="4"/>
        <v>How a ROW Open Corridor of 8+ will affect Development Density</v>
      </c>
      <c r="AA12" s="118" t="str">
        <f t="shared" si="4"/>
        <v>How a ROW Open Corridor of 8+ will affect Development Density</v>
      </c>
      <c r="AB12" s="118" t="str">
        <f t="shared" si="4"/>
        <v>How a ROW Open Corridor of 8+ will affect Development Density</v>
      </c>
      <c r="AC12" s="118" t="str">
        <f t="shared" si="4"/>
        <v>How a ROW Open Corridor of 8+ will affect Development Density</v>
      </c>
      <c r="AD12" s="118" t="str">
        <f t="shared" si="4"/>
        <v>How a ROW Open Corridor of 8+ will affect Development Density</v>
      </c>
      <c r="AE12" s="118" t="str">
        <f t="shared" si="4"/>
        <v>How a ROW Open Corridor of 8+ will affect Neighborhood Characteristic</v>
      </c>
      <c r="AF12" s="118" t="str">
        <f t="shared" si="4"/>
        <v>How a ROW Open Corridor of 8+ will affect Neighborhood Characteristic</v>
      </c>
      <c r="AG12" s="118" t="str">
        <f t="shared" si="4"/>
        <v>How a ROW Open Corridor of 8+ will affect Neighborhood Characteristic</v>
      </c>
      <c r="AH12" s="118" t="str">
        <f t="shared" si="4"/>
        <v>How a ROW Open Corridor of 8+ will affect Neighborhood Characteristic</v>
      </c>
      <c r="AI12" s="118" t="str">
        <f t="shared" si="4"/>
        <v>How a ROW Open Corridor of 8+ will affect Water Table</v>
      </c>
      <c r="AJ12" s="118" t="str">
        <f t="shared" si="4"/>
        <v>How a ROW Open Corridor of 8+ will affect Water Table</v>
      </c>
      <c r="AK12" s="118" t="str">
        <f t="shared" si="4"/>
        <v>How a ROW Open Corridor of 8+ will affect Water Table</v>
      </c>
      <c r="AL12" s="118" t="str">
        <f t="shared" si="4"/>
        <v/>
      </c>
      <c r="AM12" s="118" t="str">
        <f t="shared" si="4"/>
        <v/>
      </c>
      <c r="AN12" s="118" t="str">
        <f t="shared" si="4"/>
        <v/>
      </c>
      <c r="AO12" s="118" t="str">
        <f t="shared" si="4"/>
        <v>How a ROW Open Corridor of 8+ will affect Soil Type</v>
      </c>
      <c r="AP12" s="118" t="str">
        <f t="shared" si="4"/>
        <v>How a ROW Open Corridor of 8+ will affect Soil Type</v>
      </c>
      <c r="AQ12" s="118" t="str">
        <f t="shared" si="4"/>
        <v>How a ROW Open Corridor of 8+ will affect Soil Type</v>
      </c>
      <c r="AR12" s="118" t="str">
        <f t="shared" si="4"/>
        <v>How a ROW Open Corridor of 8+ will affect Depth to Hard Rock</v>
      </c>
      <c r="AS12" s="118" t="str">
        <f t="shared" si="4"/>
        <v>How a ROW Open Corridor of 8+ will affect Depth to Hard Rock</v>
      </c>
      <c r="AT12" s="118" t="str">
        <f t="shared" si="4"/>
        <v>How a ROW Open Corridor of 8+ will affect Depth to Hard Rock</v>
      </c>
      <c r="AU12" s="118" t="str">
        <f t="shared" si="4"/>
        <v>How a ROW Open Corridor of 8+ will affect Depth to Lime Stone</v>
      </c>
      <c r="AV12" s="118" t="str">
        <f t="shared" si="4"/>
        <v>How a ROW Open Corridor of 8+ will affect Depth to Lime Stone</v>
      </c>
      <c r="AW12" s="118" t="str">
        <f t="shared" si="4"/>
        <v>How a ROW Open Corridor of 8+ will affect Depth to Lime Stone</v>
      </c>
      <c r="AX12" s="118" t="str">
        <f t="shared" si="4"/>
        <v>How a ROW Open Corridor of 8+ will affect Existing Gravity Sewer</v>
      </c>
      <c r="AY12" s="118" t="str">
        <f t="shared" si="4"/>
        <v>How a ROW Open Corridor of 8+ will affect Existing Gravity Sewer</v>
      </c>
      <c r="AZ12" s="118" t="str">
        <f t="shared" si="4"/>
        <v>How a ROW Open Corridor of 8+ will affect Existing Gravity Sewer</v>
      </c>
      <c r="BA12" s="118" t="str">
        <f t="shared" si="4"/>
        <v>How a ROW Open Corridor of 8+ will affect Existing Gravity Sewer</v>
      </c>
      <c r="BB12" s="118" t="str">
        <f t="shared" si="4"/>
        <v>How a ROW Open Corridor of 8+ will affect Development Density</v>
      </c>
      <c r="BC12" s="118" t="str">
        <f t="shared" si="4"/>
        <v>How a ROW Open Corridor of 8+ will affect Development Density</v>
      </c>
      <c r="BD12" s="118" t="str">
        <f t="shared" si="4"/>
        <v>How a ROW Open Corridor of 8+ will affect Development Density</v>
      </c>
      <c r="BE12" s="118" t="str">
        <f t="shared" si="4"/>
        <v>How a ROW Open Corridor of 8+ will affect Development Density</v>
      </c>
      <c r="BF12" s="118" t="str">
        <f t="shared" si="4"/>
        <v>How a ROW Open Corridor of 8+ will affect Development Density</v>
      </c>
      <c r="BG12" s="118" t="str">
        <f t="shared" si="4"/>
        <v>How a ROW Open Corridor of 8+ will affect Neighborhood Characteristic</v>
      </c>
      <c r="BH12" s="118" t="str">
        <f t="shared" si="4"/>
        <v>How a ROW Open Corridor of 8+ will affect Neighborhood Characteristic</v>
      </c>
      <c r="BI12" s="118" t="str">
        <f t="shared" si="4"/>
        <v>How a ROW Open Corridor of 8+ will affect Neighborhood Characteristic</v>
      </c>
      <c r="BJ12" s="118" t="str">
        <f t="shared" si="4"/>
        <v>How a ROW Open Corridor of 8+ will affect Neighborhood Characteristic</v>
      </c>
      <c r="BK12" s="118" t="str">
        <f t="shared" si="4"/>
        <v>How a ROW Open Corridor of 8+ will affect Water Table</v>
      </c>
      <c r="BL12" s="118" t="str">
        <f t="shared" si="4"/>
        <v>How a ROW Open Corridor of 8+ will affect Water Table</v>
      </c>
      <c r="BM12" s="118" t="str">
        <f t="shared" si="4"/>
        <v>How a ROW Open Corridor of 8+ will affect Water Table</v>
      </c>
      <c r="BN12" s="118" t="str">
        <f t="shared" si="4"/>
        <v/>
      </c>
      <c r="BO12" s="118" t="str">
        <f t="shared" si="4"/>
        <v/>
      </c>
      <c r="BP12" s="118" t="str">
        <f t="shared" si="4"/>
        <v/>
      </c>
      <c r="BQ12" s="118" t="str">
        <f t="shared" si="4"/>
        <v>How a ROW Open Corridor of 8+ will affect Soil Type</v>
      </c>
      <c r="BR12" s="118" t="str">
        <f t="shared" si="4"/>
        <v>How a ROW Open Corridor of 8+ will affect Soil Type</v>
      </c>
      <c r="BS12" s="118" t="str">
        <f t="shared" ref="BS12:CL15" si="5">IF(BS$3=$C12,"","How a "&amp;$B12&amp;" of "&amp;$D12&amp;" will affect "&amp;BS$1)</f>
        <v>How a ROW Open Corridor of 8+ will affect Soil Type</v>
      </c>
      <c r="BT12" s="118" t="str">
        <f t="shared" si="5"/>
        <v>How a ROW Open Corridor of 8+ will affect Depth to Hard Rock</v>
      </c>
      <c r="BU12" s="118" t="str">
        <f t="shared" si="5"/>
        <v>How a ROW Open Corridor of 8+ will affect Depth to Hard Rock</v>
      </c>
      <c r="BV12" s="118" t="str">
        <f t="shared" si="5"/>
        <v>How a ROW Open Corridor of 8+ will affect Depth to Hard Rock</v>
      </c>
      <c r="BW12" s="118" t="str">
        <f t="shared" si="5"/>
        <v>How a ROW Open Corridor of 8+ will affect Depth to Lime Stone</v>
      </c>
      <c r="BX12" s="118" t="str">
        <f t="shared" si="5"/>
        <v>How a ROW Open Corridor of 8+ will affect Depth to Lime Stone</v>
      </c>
      <c r="BY12" s="118" t="str">
        <f t="shared" si="5"/>
        <v>How a ROW Open Corridor of 8+ will affect Depth to Lime Stone</v>
      </c>
      <c r="BZ12" s="118" t="str">
        <f t="shared" si="5"/>
        <v>How a ROW Open Corridor of 8+ will affect Existing Gravity Sewer</v>
      </c>
      <c r="CA12" s="118" t="str">
        <f t="shared" si="5"/>
        <v>How a ROW Open Corridor of 8+ will affect Existing Gravity Sewer</v>
      </c>
      <c r="CB12" s="118" t="str">
        <f t="shared" si="5"/>
        <v>How a ROW Open Corridor of 8+ will affect Existing Gravity Sewer</v>
      </c>
      <c r="CC12" s="118" t="str">
        <f t="shared" si="5"/>
        <v>How a ROW Open Corridor of 8+ will affect Existing Gravity Sewer</v>
      </c>
      <c r="CD12" s="118" t="str">
        <f t="shared" si="5"/>
        <v>How a ROW Open Corridor of 8+ will affect Development Density</v>
      </c>
      <c r="CE12" s="118" t="str">
        <f t="shared" si="5"/>
        <v>How a ROW Open Corridor of 8+ will affect Development Density</v>
      </c>
      <c r="CF12" s="118" t="str">
        <f t="shared" si="5"/>
        <v>How a ROW Open Corridor of 8+ will affect Development Density</v>
      </c>
      <c r="CG12" s="118" t="str">
        <f t="shared" si="5"/>
        <v>How a ROW Open Corridor of 8+ will affect Development Density</v>
      </c>
      <c r="CH12" s="118" t="str">
        <f t="shared" si="5"/>
        <v>How a ROW Open Corridor of 8+ will affect Development Density</v>
      </c>
      <c r="CI12" s="118" t="str">
        <f t="shared" si="5"/>
        <v>How a ROW Open Corridor of 8+ will affect Neighborhood Characteristic</v>
      </c>
      <c r="CJ12" s="118" t="str">
        <f t="shared" si="5"/>
        <v>How a ROW Open Corridor of 8+ will affect Neighborhood Characteristic</v>
      </c>
      <c r="CK12" s="118" t="str">
        <f t="shared" si="5"/>
        <v>How a ROW Open Corridor of 8+ will affect Neighborhood Characteristic</v>
      </c>
      <c r="CL12" s="118" t="str">
        <f t="shared" si="5"/>
        <v>How a ROW Open Corridor of 8+ will affect Neighborhood Characteristic</v>
      </c>
      <c r="CM12" s="115"/>
      <c r="CN12" s="115"/>
      <c r="CO12" s="115"/>
      <c r="CP12" s="115"/>
      <c r="CQ12" s="115"/>
      <c r="CR12" s="115"/>
      <c r="CS12" s="115"/>
      <c r="CT12" s="115"/>
      <c r="CU12" s="115"/>
      <c r="CV12" s="115"/>
      <c r="CW12" s="1"/>
      <c r="CX12" s="1"/>
      <c r="CY12" s="1"/>
      <c r="CZ12" s="1"/>
      <c r="DA12" s="1"/>
      <c r="DB12" s="1"/>
      <c r="DC12" s="1"/>
      <c r="DD12" s="1"/>
      <c r="DE12" s="1"/>
      <c r="DF12" s="1"/>
      <c r="DG12" s="1"/>
      <c r="DH12" s="1"/>
      <c r="DI12" s="1"/>
      <c r="DJ12" s="1"/>
      <c r="DK12" s="1"/>
      <c r="DL12" s="1"/>
      <c r="DN12" t="str">
        <f t="shared" si="3"/>
        <v/>
      </c>
    </row>
    <row r="13" spans="1:124" x14ac:dyDescent="0.35">
      <c r="A13" s="45"/>
      <c r="B13" s="45" t="s">
        <v>6</v>
      </c>
      <c r="C13" s="115" t="s">
        <v>15</v>
      </c>
      <c r="D13" s="116" t="s">
        <v>23</v>
      </c>
      <c r="E13" s="45"/>
      <c r="F13" s="115" t="str">
        <f t="array" ref="F13">IFERROR(INDEX(Model!$J$21:$J$45,MATCH(D13&amp;C13,Model!$J$21:$J$45&amp;Model!$A$21:$A$45,0)),"")</f>
        <v>Sand</v>
      </c>
      <c r="G13" s="118" t="str">
        <f t="shared" si="2"/>
        <v>How a Soil Type of Sand will affect Water Table</v>
      </c>
      <c r="H13" s="118" t="str">
        <f t="shared" ref="H13:BS16" si="6">IF(H$3=$C13,"","How a "&amp;$B13&amp;" of "&amp;$D13&amp;" will affect "&amp;H$1)</f>
        <v>How a Soil Type of Sand will affect Water Table</v>
      </c>
      <c r="I13" s="118" t="str">
        <f t="shared" si="6"/>
        <v>How a Soil Type of Sand will affect Water Table</v>
      </c>
      <c r="J13" s="118" t="str">
        <f t="shared" si="6"/>
        <v>How a Soil Type of Sand will affect Open Right-of-Way</v>
      </c>
      <c r="K13" s="118" t="str">
        <f t="shared" si="6"/>
        <v>How a Soil Type of Sand will affect Open Right-of-Way</v>
      </c>
      <c r="L13" s="118" t="str">
        <f t="shared" si="6"/>
        <v>How a Soil Type of Sand will affect Open Right-of-Way</v>
      </c>
      <c r="M13" s="118" t="str">
        <f t="shared" si="6"/>
        <v/>
      </c>
      <c r="N13" s="118" t="str">
        <f t="shared" si="6"/>
        <v/>
      </c>
      <c r="O13" s="118" t="str">
        <f t="shared" si="6"/>
        <v/>
      </c>
      <c r="P13" s="118" t="str">
        <f t="shared" si="6"/>
        <v>How a Soil Type of Sand will affect Depth to Hard Rock</v>
      </c>
      <c r="Q13" s="118" t="str">
        <f t="shared" si="6"/>
        <v>How a Soil Type of Sand will affect Depth to Hard Rock</v>
      </c>
      <c r="R13" s="118" t="str">
        <f t="shared" si="6"/>
        <v>How a Soil Type of Sand will affect Depth to Hard Rock</v>
      </c>
      <c r="S13" s="118" t="str">
        <f t="shared" si="6"/>
        <v>How a Soil Type of Sand will affect Depth to Lime Stone</v>
      </c>
      <c r="T13" s="118" t="str">
        <f t="shared" si="6"/>
        <v>How a Soil Type of Sand will affect Depth to Lime Stone</v>
      </c>
      <c r="U13" s="118" t="str">
        <f t="shared" si="6"/>
        <v>How a Soil Type of Sand will affect Depth to Lime Stone</v>
      </c>
      <c r="V13" s="118" t="str">
        <f t="shared" si="6"/>
        <v>How a Soil Type of Sand will affect Existing Gravity Sewer</v>
      </c>
      <c r="W13" s="118" t="str">
        <f t="shared" si="6"/>
        <v>How a Soil Type of Sand will affect Existing Gravity Sewer</v>
      </c>
      <c r="X13" s="118" t="str">
        <f t="shared" si="6"/>
        <v>How a Soil Type of Sand will affect Existing Gravity Sewer</v>
      </c>
      <c r="Y13" s="118" t="str">
        <f t="shared" si="6"/>
        <v>How a Soil Type of Sand will affect Existing Gravity Sewer</v>
      </c>
      <c r="Z13" s="118" t="str">
        <f t="shared" si="6"/>
        <v>How a Soil Type of Sand will affect Development Density</v>
      </c>
      <c r="AA13" s="118" t="str">
        <f t="shared" si="6"/>
        <v>How a Soil Type of Sand will affect Development Density</v>
      </c>
      <c r="AB13" s="118" t="str">
        <f t="shared" si="6"/>
        <v>How a Soil Type of Sand will affect Development Density</v>
      </c>
      <c r="AC13" s="118" t="str">
        <f t="shared" si="6"/>
        <v>How a Soil Type of Sand will affect Development Density</v>
      </c>
      <c r="AD13" s="118" t="str">
        <f t="shared" si="6"/>
        <v>How a Soil Type of Sand will affect Development Density</v>
      </c>
      <c r="AE13" s="118" t="str">
        <f t="shared" si="6"/>
        <v>How a Soil Type of Sand will affect Neighborhood Characteristic</v>
      </c>
      <c r="AF13" s="118" t="str">
        <f t="shared" si="6"/>
        <v>How a Soil Type of Sand will affect Neighborhood Characteristic</v>
      </c>
      <c r="AG13" s="118" t="str">
        <f t="shared" si="6"/>
        <v>How a Soil Type of Sand will affect Neighborhood Characteristic</v>
      </c>
      <c r="AH13" s="118" t="str">
        <f t="shared" si="6"/>
        <v>How a Soil Type of Sand will affect Neighborhood Characteristic</v>
      </c>
      <c r="AI13" s="118" t="str">
        <f t="shared" si="6"/>
        <v>How a Soil Type of Sand will affect Water Table</v>
      </c>
      <c r="AJ13" s="118" t="str">
        <f t="shared" si="6"/>
        <v>How a Soil Type of Sand will affect Water Table</v>
      </c>
      <c r="AK13" s="118" t="str">
        <f t="shared" si="6"/>
        <v>How a Soil Type of Sand will affect Water Table</v>
      </c>
      <c r="AL13" s="118" t="str">
        <f t="shared" si="6"/>
        <v>How a Soil Type of Sand will affect Open Right-of-Way</v>
      </c>
      <c r="AM13" s="118" t="str">
        <f t="shared" si="6"/>
        <v>How a Soil Type of Sand will affect Open Right-of-Way</v>
      </c>
      <c r="AN13" s="118" t="str">
        <f t="shared" si="6"/>
        <v>How a Soil Type of Sand will affect Open Right-of-Way</v>
      </c>
      <c r="AO13" s="118" t="str">
        <f t="shared" si="6"/>
        <v/>
      </c>
      <c r="AP13" s="118" t="str">
        <f t="shared" si="6"/>
        <v/>
      </c>
      <c r="AQ13" s="118" t="str">
        <f t="shared" si="6"/>
        <v/>
      </c>
      <c r="AR13" s="118" t="str">
        <f t="shared" si="6"/>
        <v>How a Soil Type of Sand will affect Depth to Hard Rock</v>
      </c>
      <c r="AS13" s="118" t="str">
        <f t="shared" si="6"/>
        <v>How a Soil Type of Sand will affect Depth to Hard Rock</v>
      </c>
      <c r="AT13" s="118" t="str">
        <f t="shared" si="6"/>
        <v>How a Soil Type of Sand will affect Depth to Hard Rock</v>
      </c>
      <c r="AU13" s="118" t="str">
        <f t="shared" si="6"/>
        <v>How a Soil Type of Sand will affect Depth to Lime Stone</v>
      </c>
      <c r="AV13" s="118" t="str">
        <f t="shared" si="6"/>
        <v>How a Soil Type of Sand will affect Depth to Lime Stone</v>
      </c>
      <c r="AW13" s="118" t="str">
        <f t="shared" si="6"/>
        <v>How a Soil Type of Sand will affect Depth to Lime Stone</v>
      </c>
      <c r="AX13" s="118" t="str">
        <f t="shared" si="6"/>
        <v>How a Soil Type of Sand will affect Existing Gravity Sewer</v>
      </c>
      <c r="AY13" s="118" t="str">
        <f t="shared" si="6"/>
        <v>How a Soil Type of Sand will affect Existing Gravity Sewer</v>
      </c>
      <c r="AZ13" s="118" t="str">
        <f t="shared" si="6"/>
        <v>How a Soil Type of Sand will affect Existing Gravity Sewer</v>
      </c>
      <c r="BA13" s="118" t="str">
        <f t="shared" si="6"/>
        <v>How a Soil Type of Sand will affect Existing Gravity Sewer</v>
      </c>
      <c r="BB13" s="118" t="str">
        <f t="shared" si="6"/>
        <v>How a Soil Type of Sand will affect Development Density</v>
      </c>
      <c r="BC13" s="118" t="str">
        <f t="shared" si="6"/>
        <v>How a Soil Type of Sand will affect Development Density</v>
      </c>
      <c r="BD13" s="118" t="str">
        <f t="shared" si="6"/>
        <v>How a Soil Type of Sand will affect Development Density</v>
      </c>
      <c r="BE13" s="118" t="str">
        <f t="shared" si="6"/>
        <v>How a Soil Type of Sand will affect Development Density</v>
      </c>
      <c r="BF13" s="118" t="str">
        <f t="shared" si="6"/>
        <v>How a Soil Type of Sand will affect Development Density</v>
      </c>
      <c r="BG13" s="118" t="str">
        <f t="shared" si="6"/>
        <v>How a Soil Type of Sand will affect Neighborhood Characteristic</v>
      </c>
      <c r="BH13" s="118" t="str">
        <f t="shared" si="6"/>
        <v>How a Soil Type of Sand will affect Neighborhood Characteristic</v>
      </c>
      <c r="BI13" s="118" t="str">
        <f t="shared" si="6"/>
        <v>How a Soil Type of Sand will affect Neighborhood Characteristic</v>
      </c>
      <c r="BJ13" s="118" t="str">
        <f t="shared" si="6"/>
        <v>How a Soil Type of Sand will affect Neighborhood Characteristic</v>
      </c>
      <c r="BK13" s="118" t="str">
        <f t="shared" si="6"/>
        <v>How a Soil Type of Sand will affect Water Table</v>
      </c>
      <c r="BL13" s="118" t="str">
        <f t="shared" si="6"/>
        <v>How a Soil Type of Sand will affect Water Table</v>
      </c>
      <c r="BM13" s="118" t="str">
        <f t="shared" si="6"/>
        <v>How a Soil Type of Sand will affect Water Table</v>
      </c>
      <c r="BN13" s="118" t="str">
        <f t="shared" si="6"/>
        <v>How a Soil Type of Sand will affect Open Right-of-Way</v>
      </c>
      <c r="BO13" s="118" t="str">
        <f t="shared" si="6"/>
        <v>How a Soil Type of Sand will affect Open Right-of-Way</v>
      </c>
      <c r="BP13" s="118" t="str">
        <f t="shared" si="6"/>
        <v>How a Soil Type of Sand will affect Open Right-of-Way</v>
      </c>
      <c r="BQ13" s="118" t="str">
        <f t="shared" si="6"/>
        <v/>
      </c>
      <c r="BR13" s="118" t="str">
        <f t="shared" si="6"/>
        <v/>
      </c>
      <c r="BS13" s="118" t="str">
        <f t="shared" si="6"/>
        <v/>
      </c>
      <c r="BT13" s="118" t="str">
        <f t="shared" si="5"/>
        <v>How a Soil Type of Sand will affect Depth to Hard Rock</v>
      </c>
      <c r="BU13" s="118" t="str">
        <f t="shared" si="5"/>
        <v>How a Soil Type of Sand will affect Depth to Hard Rock</v>
      </c>
      <c r="BV13" s="118" t="str">
        <f t="shared" si="5"/>
        <v>How a Soil Type of Sand will affect Depth to Hard Rock</v>
      </c>
      <c r="BW13" s="118" t="str">
        <f t="shared" si="5"/>
        <v>How a Soil Type of Sand will affect Depth to Lime Stone</v>
      </c>
      <c r="BX13" s="118" t="str">
        <f t="shared" si="5"/>
        <v>How a Soil Type of Sand will affect Depth to Lime Stone</v>
      </c>
      <c r="BY13" s="118" t="str">
        <f t="shared" si="5"/>
        <v>How a Soil Type of Sand will affect Depth to Lime Stone</v>
      </c>
      <c r="BZ13" s="118" t="str">
        <f t="shared" si="5"/>
        <v>How a Soil Type of Sand will affect Existing Gravity Sewer</v>
      </c>
      <c r="CA13" s="118" t="str">
        <f t="shared" si="5"/>
        <v>How a Soil Type of Sand will affect Existing Gravity Sewer</v>
      </c>
      <c r="CB13" s="118" t="str">
        <f t="shared" si="5"/>
        <v>How a Soil Type of Sand will affect Existing Gravity Sewer</v>
      </c>
      <c r="CC13" s="118" t="str">
        <f t="shared" si="5"/>
        <v>How a Soil Type of Sand will affect Existing Gravity Sewer</v>
      </c>
      <c r="CD13" s="118" t="str">
        <f t="shared" si="5"/>
        <v>How a Soil Type of Sand will affect Development Density</v>
      </c>
      <c r="CE13" s="118" t="str">
        <f t="shared" si="5"/>
        <v>How a Soil Type of Sand will affect Development Density</v>
      </c>
      <c r="CF13" s="118" t="str">
        <f t="shared" si="5"/>
        <v>How a Soil Type of Sand will affect Development Density</v>
      </c>
      <c r="CG13" s="118" t="str">
        <f t="shared" si="5"/>
        <v>How a Soil Type of Sand will affect Development Density</v>
      </c>
      <c r="CH13" s="118" t="str">
        <f t="shared" si="5"/>
        <v>How a Soil Type of Sand will affect Development Density</v>
      </c>
      <c r="CI13" s="118" t="str">
        <f t="shared" si="5"/>
        <v>How a Soil Type of Sand will affect Neighborhood Characteristic</v>
      </c>
      <c r="CJ13" s="118" t="str">
        <f t="shared" si="5"/>
        <v>How a Soil Type of Sand will affect Neighborhood Characteristic</v>
      </c>
      <c r="CK13" s="118" t="str">
        <f t="shared" si="5"/>
        <v>How a Soil Type of Sand will affect Neighborhood Characteristic</v>
      </c>
      <c r="CL13" s="118" t="str">
        <f t="shared" si="5"/>
        <v>How a Soil Type of Sand will affect Neighborhood Characteristic</v>
      </c>
      <c r="CM13" s="115"/>
      <c r="CN13" s="115"/>
      <c r="CO13" s="115"/>
      <c r="CP13" s="115"/>
      <c r="CQ13" s="115"/>
      <c r="CR13" s="115"/>
      <c r="CS13" s="115"/>
      <c r="CT13" s="115"/>
      <c r="CU13" s="115"/>
      <c r="CV13" s="115"/>
      <c r="CW13" s="1"/>
      <c r="CX13" s="1"/>
      <c r="CY13" s="1"/>
      <c r="CZ13" s="1"/>
      <c r="DA13" s="1"/>
      <c r="DB13" s="1"/>
      <c r="DC13" s="1"/>
      <c r="DD13" s="1"/>
      <c r="DE13" s="1"/>
      <c r="DF13" s="1"/>
      <c r="DG13" s="1"/>
      <c r="DH13" s="1"/>
      <c r="DI13" s="1"/>
      <c r="DJ13" s="1"/>
      <c r="DK13" s="1"/>
      <c r="DL13" s="1"/>
      <c r="DN13" t="str">
        <f t="shared" si="3"/>
        <v>.</v>
      </c>
    </row>
    <row r="14" spans="1:124" x14ac:dyDescent="0.35">
      <c r="A14" s="45"/>
      <c r="B14" s="45" t="s">
        <v>6</v>
      </c>
      <c r="C14" s="115" t="s">
        <v>15</v>
      </c>
      <c r="D14" s="116" t="s">
        <v>24</v>
      </c>
      <c r="E14" s="45"/>
      <c r="F14" s="115" t="str">
        <f t="array" ref="F14">IFERROR(INDEX(Model!$J$21:$J$45,MATCH(D14&amp;C14,Model!$J$21:$J$45&amp;Model!$A$21:$A$45,0)),"")</f>
        <v/>
      </c>
      <c r="G14" s="118" t="str">
        <f t="shared" si="2"/>
        <v>How a Soil Type of Sand/Clay will affect Water Table</v>
      </c>
      <c r="H14" s="118" t="str">
        <f t="shared" si="6"/>
        <v>How a Soil Type of Sand/Clay will affect Water Table</v>
      </c>
      <c r="I14" s="118" t="str">
        <f t="shared" si="6"/>
        <v>How a Soil Type of Sand/Clay will affect Water Table</v>
      </c>
      <c r="J14" s="118" t="str">
        <f t="shared" si="6"/>
        <v>How a Soil Type of Sand/Clay will affect Open Right-of-Way</v>
      </c>
      <c r="K14" s="118" t="str">
        <f t="shared" si="6"/>
        <v>How a Soil Type of Sand/Clay will affect Open Right-of-Way</v>
      </c>
      <c r="L14" s="118" t="str">
        <f t="shared" si="6"/>
        <v>How a Soil Type of Sand/Clay will affect Open Right-of-Way</v>
      </c>
      <c r="M14" s="118" t="str">
        <f t="shared" si="6"/>
        <v/>
      </c>
      <c r="N14" s="118" t="str">
        <f t="shared" si="6"/>
        <v/>
      </c>
      <c r="O14" s="118" t="str">
        <f t="shared" si="6"/>
        <v/>
      </c>
      <c r="P14" s="118" t="str">
        <f t="shared" si="6"/>
        <v>How a Soil Type of Sand/Clay will affect Depth to Hard Rock</v>
      </c>
      <c r="Q14" s="118" t="str">
        <f t="shared" si="6"/>
        <v>How a Soil Type of Sand/Clay will affect Depth to Hard Rock</v>
      </c>
      <c r="R14" s="118" t="str">
        <f t="shared" si="6"/>
        <v>How a Soil Type of Sand/Clay will affect Depth to Hard Rock</v>
      </c>
      <c r="S14" s="118" t="str">
        <f t="shared" si="6"/>
        <v>How a Soil Type of Sand/Clay will affect Depth to Lime Stone</v>
      </c>
      <c r="T14" s="118" t="str">
        <f t="shared" si="6"/>
        <v>How a Soil Type of Sand/Clay will affect Depth to Lime Stone</v>
      </c>
      <c r="U14" s="118" t="str">
        <f t="shared" si="6"/>
        <v>How a Soil Type of Sand/Clay will affect Depth to Lime Stone</v>
      </c>
      <c r="V14" s="118" t="str">
        <f t="shared" si="6"/>
        <v>How a Soil Type of Sand/Clay will affect Existing Gravity Sewer</v>
      </c>
      <c r="W14" s="118" t="str">
        <f t="shared" si="6"/>
        <v>How a Soil Type of Sand/Clay will affect Existing Gravity Sewer</v>
      </c>
      <c r="X14" s="118" t="str">
        <f t="shared" si="6"/>
        <v>How a Soil Type of Sand/Clay will affect Existing Gravity Sewer</v>
      </c>
      <c r="Y14" s="118" t="str">
        <f t="shared" si="6"/>
        <v>How a Soil Type of Sand/Clay will affect Existing Gravity Sewer</v>
      </c>
      <c r="Z14" s="118" t="str">
        <f t="shared" si="6"/>
        <v>How a Soil Type of Sand/Clay will affect Development Density</v>
      </c>
      <c r="AA14" s="118" t="str">
        <f t="shared" si="6"/>
        <v>How a Soil Type of Sand/Clay will affect Development Density</v>
      </c>
      <c r="AB14" s="118" t="str">
        <f t="shared" si="6"/>
        <v>How a Soil Type of Sand/Clay will affect Development Density</v>
      </c>
      <c r="AC14" s="118" t="str">
        <f t="shared" si="6"/>
        <v>How a Soil Type of Sand/Clay will affect Development Density</v>
      </c>
      <c r="AD14" s="118" t="str">
        <f t="shared" si="6"/>
        <v>How a Soil Type of Sand/Clay will affect Development Density</v>
      </c>
      <c r="AE14" s="118" t="str">
        <f t="shared" si="6"/>
        <v>How a Soil Type of Sand/Clay will affect Neighborhood Characteristic</v>
      </c>
      <c r="AF14" s="118" t="str">
        <f t="shared" si="6"/>
        <v>How a Soil Type of Sand/Clay will affect Neighborhood Characteristic</v>
      </c>
      <c r="AG14" s="118" t="str">
        <f t="shared" si="6"/>
        <v>How a Soil Type of Sand/Clay will affect Neighborhood Characteristic</v>
      </c>
      <c r="AH14" s="118" t="str">
        <f t="shared" si="6"/>
        <v>How a Soil Type of Sand/Clay will affect Neighborhood Characteristic</v>
      </c>
      <c r="AI14" s="118" t="str">
        <f t="shared" si="6"/>
        <v>How a Soil Type of Sand/Clay will affect Water Table</v>
      </c>
      <c r="AJ14" s="118" t="str">
        <f t="shared" si="6"/>
        <v>How a Soil Type of Sand/Clay will affect Water Table</v>
      </c>
      <c r="AK14" s="118" t="str">
        <f t="shared" si="6"/>
        <v>How a Soil Type of Sand/Clay will affect Water Table</v>
      </c>
      <c r="AL14" s="118" t="str">
        <f t="shared" si="6"/>
        <v>How a Soil Type of Sand/Clay will affect Open Right-of-Way</v>
      </c>
      <c r="AM14" s="118" t="str">
        <f t="shared" si="6"/>
        <v>How a Soil Type of Sand/Clay will affect Open Right-of-Way</v>
      </c>
      <c r="AN14" s="118" t="str">
        <f t="shared" si="6"/>
        <v>How a Soil Type of Sand/Clay will affect Open Right-of-Way</v>
      </c>
      <c r="AO14" s="118" t="str">
        <f t="shared" si="6"/>
        <v/>
      </c>
      <c r="AP14" s="118" t="str">
        <f t="shared" si="6"/>
        <v/>
      </c>
      <c r="AQ14" s="118" t="str">
        <f t="shared" si="6"/>
        <v/>
      </c>
      <c r="AR14" s="118" t="str">
        <f t="shared" si="6"/>
        <v>How a Soil Type of Sand/Clay will affect Depth to Hard Rock</v>
      </c>
      <c r="AS14" s="118" t="str">
        <f t="shared" si="6"/>
        <v>How a Soil Type of Sand/Clay will affect Depth to Hard Rock</v>
      </c>
      <c r="AT14" s="118" t="str">
        <f t="shared" si="6"/>
        <v>How a Soil Type of Sand/Clay will affect Depth to Hard Rock</v>
      </c>
      <c r="AU14" s="118" t="str">
        <f t="shared" si="6"/>
        <v>How a Soil Type of Sand/Clay will affect Depth to Lime Stone</v>
      </c>
      <c r="AV14" s="118" t="str">
        <f t="shared" si="6"/>
        <v>How a Soil Type of Sand/Clay will affect Depth to Lime Stone</v>
      </c>
      <c r="AW14" s="118" t="str">
        <f t="shared" si="6"/>
        <v>How a Soil Type of Sand/Clay will affect Depth to Lime Stone</v>
      </c>
      <c r="AX14" s="118" t="str">
        <f t="shared" si="6"/>
        <v>How a Soil Type of Sand/Clay will affect Existing Gravity Sewer</v>
      </c>
      <c r="AY14" s="118" t="str">
        <f t="shared" si="6"/>
        <v>How a Soil Type of Sand/Clay will affect Existing Gravity Sewer</v>
      </c>
      <c r="AZ14" s="118" t="str">
        <f t="shared" si="6"/>
        <v>How a Soil Type of Sand/Clay will affect Existing Gravity Sewer</v>
      </c>
      <c r="BA14" s="118" t="str">
        <f t="shared" si="6"/>
        <v>How a Soil Type of Sand/Clay will affect Existing Gravity Sewer</v>
      </c>
      <c r="BB14" s="118" t="str">
        <f t="shared" si="6"/>
        <v>How a Soil Type of Sand/Clay will affect Development Density</v>
      </c>
      <c r="BC14" s="118" t="str">
        <f t="shared" si="6"/>
        <v>How a Soil Type of Sand/Clay will affect Development Density</v>
      </c>
      <c r="BD14" s="118" t="str">
        <f t="shared" si="6"/>
        <v>How a Soil Type of Sand/Clay will affect Development Density</v>
      </c>
      <c r="BE14" s="118" t="str">
        <f t="shared" si="6"/>
        <v>How a Soil Type of Sand/Clay will affect Development Density</v>
      </c>
      <c r="BF14" s="118" t="str">
        <f t="shared" si="6"/>
        <v>How a Soil Type of Sand/Clay will affect Development Density</v>
      </c>
      <c r="BG14" s="118" t="str">
        <f t="shared" si="6"/>
        <v>How a Soil Type of Sand/Clay will affect Neighborhood Characteristic</v>
      </c>
      <c r="BH14" s="118" t="str">
        <f t="shared" si="6"/>
        <v>How a Soil Type of Sand/Clay will affect Neighborhood Characteristic</v>
      </c>
      <c r="BI14" s="118" t="str">
        <f t="shared" si="6"/>
        <v>How a Soil Type of Sand/Clay will affect Neighborhood Characteristic</v>
      </c>
      <c r="BJ14" s="118" t="str">
        <f t="shared" si="6"/>
        <v>How a Soil Type of Sand/Clay will affect Neighborhood Characteristic</v>
      </c>
      <c r="BK14" s="118" t="str">
        <f t="shared" si="6"/>
        <v>How a Soil Type of Sand/Clay will affect Water Table</v>
      </c>
      <c r="BL14" s="118" t="str">
        <f t="shared" si="6"/>
        <v>How a Soil Type of Sand/Clay will affect Water Table</v>
      </c>
      <c r="BM14" s="118" t="str">
        <f t="shared" si="6"/>
        <v>How a Soil Type of Sand/Clay will affect Water Table</v>
      </c>
      <c r="BN14" s="118" t="str">
        <f t="shared" si="6"/>
        <v>How a Soil Type of Sand/Clay will affect Open Right-of-Way</v>
      </c>
      <c r="BO14" s="118" t="str">
        <f t="shared" si="6"/>
        <v>How a Soil Type of Sand/Clay will affect Open Right-of-Way</v>
      </c>
      <c r="BP14" s="118" t="str">
        <f t="shared" si="6"/>
        <v>How a Soil Type of Sand/Clay will affect Open Right-of-Way</v>
      </c>
      <c r="BQ14" s="118" t="str">
        <f t="shared" si="6"/>
        <v/>
      </c>
      <c r="BR14" s="118" t="str">
        <f t="shared" si="6"/>
        <v/>
      </c>
      <c r="BS14" s="118" t="str">
        <f t="shared" si="6"/>
        <v/>
      </c>
      <c r="BT14" s="118" t="str">
        <f t="shared" si="5"/>
        <v>How a Soil Type of Sand/Clay will affect Depth to Hard Rock</v>
      </c>
      <c r="BU14" s="118" t="str">
        <f t="shared" si="5"/>
        <v>How a Soil Type of Sand/Clay will affect Depth to Hard Rock</v>
      </c>
      <c r="BV14" s="118" t="str">
        <f t="shared" si="5"/>
        <v>How a Soil Type of Sand/Clay will affect Depth to Hard Rock</v>
      </c>
      <c r="BW14" s="118" t="str">
        <f t="shared" si="5"/>
        <v>How a Soil Type of Sand/Clay will affect Depth to Lime Stone</v>
      </c>
      <c r="BX14" s="118" t="str">
        <f t="shared" si="5"/>
        <v>How a Soil Type of Sand/Clay will affect Depth to Lime Stone</v>
      </c>
      <c r="BY14" s="118" t="str">
        <f t="shared" si="5"/>
        <v>How a Soil Type of Sand/Clay will affect Depth to Lime Stone</v>
      </c>
      <c r="BZ14" s="118" t="str">
        <f t="shared" si="5"/>
        <v>How a Soil Type of Sand/Clay will affect Existing Gravity Sewer</v>
      </c>
      <c r="CA14" s="118" t="str">
        <f t="shared" si="5"/>
        <v>How a Soil Type of Sand/Clay will affect Existing Gravity Sewer</v>
      </c>
      <c r="CB14" s="118" t="str">
        <f t="shared" si="5"/>
        <v>How a Soil Type of Sand/Clay will affect Existing Gravity Sewer</v>
      </c>
      <c r="CC14" s="118" t="str">
        <f t="shared" si="5"/>
        <v>How a Soil Type of Sand/Clay will affect Existing Gravity Sewer</v>
      </c>
      <c r="CD14" s="118" t="str">
        <f t="shared" si="5"/>
        <v>How a Soil Type of Sand/Clay will affect Development Density</v>
      </c>
      <c r="CE14" s="118" t="str">
        <f t="shared" si="5"/>
        <v>How a Soil Type of Sand/Clay will affect Development Density</v>
      </c>
      <c r="CF14" s="118" t="str">
        <f t="shared" si="5"/>
        <v>How a Soil Type of Sand/Clay will affect Development Density</v>
      </c>
      <c r="CG14" s="118" t="str">
        <f t="shared" si="5"/>
        <v>How a Soil Type of Sand/Clay will affect Development Density</v>
      </c>
      <c r="CH14" s="118" t="str">
        <f t="shared" si="5"/>
        <v>How a Soil Type of Sand/Clay will affect Development Density</v>
      </c>
      <c r="CI14" s="118" t="str">
        <f t="shared" si="5"/>
        <v>How a Soil Type of Sand/Clay will affect Neighborhood Characteristic</v>
      </c>
      <c r="CJ14" s="118" t="str">
        <f t="shared" si="5"/>
        <v>How a Soil Type of Sand/Clay will affect Neighborhood Characteristic</v>
      </c>
      <c r="CK14" s="118" t="str">
        <f t="shared" si="5"/>
        <v>How a Soil Type of Sand/Clay will affect Neighborhood Characteristic</v>
      </c>
      <c r="CL14" s="118" t="str">
        <f t="shared" si="5"/>
        <v>How a Soil Type of Sand/Clay will affect Neighborhood Characteristic</v>
      </c>
      <c r="CM14" s="115"/>
      <c r="CN14" s="115"/>
      <c r="CO14" s="115"/>
      <c r="CP14" s="115"/>
      <c r="CQ14" s="115"/>
      <c r="CR14" s="115"/>
      <c r="CS14" s="115"/>
      <c r="CT14" s="115"/>
      <c r="CU14" s="115"/>
      <c r="CV14" s="115"/>
      <c r="CW14" s="1"/>
      <c r="CX14" s="1"/>
      <c r="CY14" s="1"/>
      <c r="CZ14" s="1"/>
      <c r="DA14" s="1"/>
      <c r="DB14" s="1"/>
      <c r="DC14" s="1"/>
      <c r="DD14" s="1"/>
      <c r="DE14" s="1"/>
      <c r="DF14" s="1"/>
      <c r="DG14" s="1"/>
      <c r="DH14" s="1"/>
      <c r="DI14" s="1"/>
      <c r="DJ14" s="1"/>
      <c r="DK14" s="1"/>
      <c r="DL14" s="1"/>
      <c r="DN14" t="str">
        <f t="shared" si="3"/>
        <v/>
      </c>
    </row>
    <row r="15" spans="1:124" x14ac:dyDescent="0.35">
      <c r="A15" s="45"/>
      <c r="B15" s="45" t="s">
        <v>6</v>
      </c>
      <c r="C15" s="115" t="s">
        <v>15</v>
      </c>
      <c r="D15" s="116" t="s">
        <v>25</v>
      </c>
      <c r="E15" s="45"/>
      <c r="F15" s="115" t="str">
        <f t="array" ref="F15">IFERROR(INDEX(Model!$J$21:$J$45,MATCH(D15&amp;C15,Model!$J$21:$J$45&amp;Model!$A$21:$A$45,0)),"")</f>
        <v/>
      </c>
      <c r="G15" s="118" t="str">
        <f t="shared" si="2"/>
        <v>How a Soil Type of Rock will affect Water Table</v>
      </c>
      <c r="H15" s="118" t="str">
        <f t="shared" si="6"/>
        <v>How a Soil Type of Rock will affect Water Table</v>
      </c>
      <c r="I15" s="118" t="str">
        <f t="shared" si="6"/>
        <v>How a Soil Type of Rock will affect Water Table</v>
      </c>
      <c r="J15" s="118" t="str">
        <f t="shared" si="6"/>
        <v>How a Soil Type of Rock will affect Open Right-of-Way</v>
      </c>
      <c r="K15" s="118" t="str">
        <f t="shared" si="6"/>
        <v>How a Soil Type of Rock will affect Open Right-of-Way</v>
      </c>
      <c r="L15" s="118" t="str">
        <f t="shared" si="6"/>
        <v>How a Soil Type of Rock will affect Open Right-of-Way</v>
      </c>
      <c r="M15" s="118" t="str">
        <f t="shared" si="6"/>
        <v/>
      </c>
      <c r="N15" s="118" t="str">
        <f t="shared" si="6"/>
        <v/>
      </c>
      <c r="O15" s="118" t="str">
        <f t="shared" si="6"/>
        <v/>
      </c>
      <c r="P15" s="118" t="str">
        <f t="shared" si="6"/>
        <v>How a Soil Type of Rock will affect Depth to Hard Rock</v>
      </c>
      <c r="Q15" s="118" t="str">
        <f t="shared" si="6"/>
        <v>How a Soil Type of Rock will affect Depth to Hard Rock</v>
      </c>
      <c r="R15" s="118" t="str">
        <f t="shared" si="6"/>
        <v>How a Soil Type of Rock will affect Depth to Hard Rock</v>
      </c>
      <c r="S15" s="118" t="str">
        <f t="shared" si="6"/>
        <v>How a Soil Type of Rock will affect Depth to Lime Stone</v>
      </c>
      <c r="T15" s="118" t="str">
        <f t="shared" si="6"/>
        <v>How a Soil Type of Rock will affect Depth to Lime Stone</v>
      </c>
      <c r="U15" s="118" t="str">
        <f t="shared" si="6"/>
        <v>How a Soil Type of Rock will affect Depth to Lime Stone</v>
      </c>
      <c r="V15" s="118" t="str">
        <f t="shared" si="6"/>
        <v>How a Soil Type of Rock will affect Existing Gravity Sewer</v>
      </c>
      <c r="W15" s="118" t="str">
        <f t="shared" si="6"/>
        <v>How a Soil Type of Rock will affect Existing Gravity Sewer</v>
      </c>
      <c r="X15" s="118" t="str">
        <f t="shared" si="6"/>
        <v>How a Soil Type of Rock will affect Existing Gravity Sewer</v>
      </c>
      <c r="Y15" s="118" t="str">
        <f t="shared" si="6"/>
        <v>How a Soil Type of Rock will affect Existing Gravity Sewer</v>
      </c>
      <c r="Z15" s="118" t="str">
        <f t="shared" si="6"/>
        <v>How a Soil Type of Rock will affect Development Density</v>
      </c>
      <c r="AA15" s="118" t="str">
        <f t="shared" si="6"/>
        <v>How a Soil Type of Rock will affect Development Density</v>
      </c>
      <c r="AB15" s="118" t="str">
        <f t="shared" si="6"/>
        <v>How a Soil Type of Rock will affect Development Density</v>
      </c>
      <c r="AC15" s="118" t="str">
        <f t="shared" si="6"/>
        <v>How a Soil Type of Rock will affect Development Density</v>
      </c>
      <c r="AD15" s="118" t="str">
        <f t="shared" si="6"/>
        <v>How a Soil Type of Rock will affect Development Density</v>
      </c>
      <c r="AE15" s="118" t="str">
        <f t="shared" si="6"/>
        <v>How a Soil Type of Rock will affect Neighborhood Characteristic</v>
      </c>
      <c r="AF15" s="118" t="str">
        <f t="shared" si="6"/>
        <v>How a Soil Type of Rock will affect Neighborhood Characteristic</v>
      </c>
      <c r="AG15" s="118" t="str">
        <f t="shared" si="6"/>
        <v>How a Soil Type of Rock will affect Neighborhood Characteristic</v>
      </c>
      <c r="AH15" s="118" t="str">
        <f t="shared" si="6"/>
        <v>How a Soil Type of Rock will affect Neighborhood Characteristic</v>
      </c>
      <c r="AI15" s="118" t="str">
        <f t="shared" si="6"/>
        <v>How a Soil Type of Rock will affect Water Table</v>
      </c>
      <c r="AJ15" s="118" t="str">
        <f t="shared" si="6"/>
        <v>How a Soil Type of Rock will affect Water Table</v>
      </c>
      <c r="AK15" s="118" t="str">
        <f t="shared" si="6"/>
        <v>How a Soil Type of Rock will affect Water Table</v>
      </c>
      <c r="AL15" s="118" t="str">
        <f t="shared" si="6"/>
        <v>How a Soil Type of Rock will affect Open Right-of-Way</v>
      </c>
      <c r="AM15" s="118" t="str">
        <f t="shared" si="6"/>
        <v>How a Soil Type of Rock will affect Open Right-of-Way</v>
      </c>
      <c r="AN15" s="118" t="str">
        <f t="shared" si="6"/>
        <v>How a Soil Type of Rock will affect Open Right-of-Way</v>
      </c>
      <c r="AO15" s="118" t="str">
        <f t="shared" si="6"/>
        <v/>
      </c>
      <c r="AP15" s="118" t="str">
        <f t="shared" si="6"/>
        <v/>
      </c>
      <c r="AQ15" s="118" t="str">
        <f t="shared" si="6"/>
        <v/>
      </c>
      <c r="AR15" s="118" t="str">
        <f t="shared" si="6"/>
        <v>How a Soil Type of Rock will affect Depth to Hard Rock</v>
      </c>
      <c r="AS15" s="118" t="str">
        <f t="shared" si="6"/>
        <v>How a Soil Type of Rock will affect Depth to Hard Rock</v>
      </c>
      <c r="AT15" s="118" t="str">
        <f t="shared" si="6"/>
        <v>How a Soil Type of Rock will affect Depth to Hard Rock</v>
      </c>
      <c r="AU15" s="118" t="str">
        <f t="shared" si="6"/>
        <v>How a Soil Type of Rock will affect Depth to Lime Stone</v>
      </c>
      <c r="AV15" s="118" t="str">
        <f t="shared" si="6"/>
        <v>How a Soil Type of Rock will affect Depth to Lime Stone</v>
      </c>
      <c r="AW15" s="118" t="str">
        <f t="shared" si="6"/>
        <v>How a Soil Type of Rock will affect Depth to Lime Stone</v>
      </c>
      <c r="AX15" s="118" t="str">
        <f t="shared" si="6"/>
        <v>How a Soil Type of Rock will affect Existing Gravity Sewer</v>
      </c>
      <c r="AY15" s="118" t="str">
        <f t="shared" si="6"/>
        <v>How a Soil Type of Rock will affect Existing Gravity Sewer</v>
      </c>
      <c r="AZ15" s="118" t="str">
        <f t="shared" si="6"/>
        <v>How a Soil Type of Rock will affect Existing Gravity Sewer</v>
      </c>
      <c r="BA15" s="118" t="str">
        <f t="shared" si="6"/>
        <v>How a Soil Type of Rock will affect Existing Gravity Sewer</v>
      </c>
      <c r="BB15" s="118" t="str">
        <f t="shared" si="6"/>
        <v>How a Soil Type of Rock will affect Development Density</v>
      </c>
      <c r="BC15" s="118" t="str">
        <f t="shared" si="6"/>
        <v>How a Soil Type of Rock will affect Development Density</v>
      </c>
      <c r="BD15" s="118" t="str">
        <f t="shared" si="6"/>
        <v>How a Soil Type of Rock will affect Development Density</v>
      </c>
      <c r="BE15" s="118" t="str">
        <f t="shared" si="6"/>
        <v>How a Soil Type of Rock will affect Development Density</v>
      </c>
      <c r="BF15" s="118" t="str">
        <f t="shared" si="6"/>
        <v>How a Soil Type of Rock will affect Development Density</v>
      </c>
      <c r="BG15" s="118" t="str">
        <f t="shared" si="6"/>
        <v>How a Soil Type of Rock will affect Neighborhood Characteristic</v>
      </c>
      <c r="BH15" s="118" t="str">
        <f t="shared" si="6"/>
        <v>How a Soil Type of Rock will affect Neighborhood Characteristic</v>
      </c>
      <c r="BI15" s="118" t="str">
        <f t="shared" si="6"/>
        <v>How a Soil Type of Rock will affect Neighborhood Characteristic</v>
      </c>
      <c r="BJ15" s="118" t="str">
        <f t="shared" si="6"/>
        <v>How a Soil Type of Rock will affect Neighborhood Characteristic</v>
      </c>
      <c r="BK15" s="118" t="str">
        <f t="shared" si="6"/>
        <v>How a Soil Type of Rock will affect Water Table</v>
      </c>
      <c r="BL15" s="118" t="str">
        <f t="shared" si="6"/>
        <v>How a Soil Type of Rock will affect Water Table</v>
      </c>
      <c r="BM15" s="118" t="str">
        <f t="shared" si="6"/>
        <v>How a Soil Type of Rock will affect Water Table</v>
      </c>
      <c r="BN15" s="118" t="str">
        <f t="shared" si="6"/>
        <v>How a Soil Type of Rock will affect Open Right-of-Way</v>
      </c>
      <c r="BO15" s="118" t="str">
        <f t="shared" si="6"/>
        <v>How a Soil Type of Rock will affect Open Right-of-Way</v>
      </c>
      <c r="BP15" s="118" t="str">
        <f t="shared" si="6"/>
        <v>How a Soil Type of Rock will affect Open Right-of-Way</v>
      </c>
      <c r="BQ15" s="118" t="str">
        <f t="shared" si="6"/>
        <v/>
      </c>
      <c r="BR15" s="118" t="str">
        <f t="shared" si="6"/>
        <v/>
      </c>
      <c r="BS15" s="118" t="str">
        <f t="shared" si="6"/>
        <v/>
      </c>
      <c r="BT15" s="118" t="str">
        <f t="shared" si="5"/>
        <v>How a Soil Type of Rock will affect Depth to Hard Rock</v>
      </c>
      <c r="BU15" s="118" t="str">
        <f t="shared" si="5"/>
        <v>How a Soil Type of Rock will affect Depth to Hard Rock</v>
      </c>
      <c r="BV15" s="118" t="str">
        <f t="shared" si="5"/>
        <v>How a Soil Type of Rock will affect Depth to Hard Rock</v>
      </c>
      <c r="BW15" s="118" t="str">
        <f t="shared" si="5"/>
        <v>How a Soil Type of Rock will affect Depth to Lime Stone</v>
      </c>
      <c r="BX15" s="118" t="str">
        <f t="shared" si="5"/>
        <v>How a Soil Type of Rock will affect Depth to Lime Stone</v>
      </c>
      <c r="BY15" s="118" t="str">
        <f t="shared" si="5"/>
        <v>How a Soil Type of Rock will affect Depth to Lime Stone</v>
      </c>
      <c r="BZ15" s="118" t="str">
        <f t="shared" si="5"/>
        <v>How a Soil Type of Rock will affect Existing Gravity Sewer</v>
      </c>
      <c r="CA15" s="118" t="str">
        <f t="shared" si="5"/>
        <v>How a Soil Type of Rock will affect Existing Gravity Sewer</v>
      </c>
      <c r="CB15" s="118" t="str">
        <f t="shared" si="5"/>
        <v>How a Soil Type of Rock will affect Existing Gravity Sewer</v>
      </c>
      <c r="CC15" s="118" t="str">
        <f t="shared" si="5"/>
        <v>How a Soil Type of Rock will affect Existing Gravity Sewer</v>
      </c>
      <c r="CD15" s="118" t="str">
        <f t="shared" si="5"/>
        <v>How a Soil Type of Rock will affect Development Density</v>
      </c>
      <c r="CE15" s="118" t="str">
        <f t="shared" si="5"/>
        <v>How a Soil Type of Rock will affect Development Density</v>
      </c>
      <c r="CF15" s="118" t="str">
        <f t="shared" si="5"/>
        <v>How a Soil Type of Rock will affect Development Density</v>
      </c>
      <c r="CG15" s="118" t="str">
        <f t="shared" si="5"/>
        <v>How a Soil Type of Rock will affect Development Density</v>
      </c>
      <c r="CH15" s="118" t="str">
        <f t="shared" si="5"/>
        <v>How a Soil Type of Rock will affect Development Density</v>
      </c>
      <c r="CI15" s="118" t="str">
        <f t="shared" si="5"/>
        <v>How a Soil Type of Rock will affect Neighborhood Characteristic</v>
      </c>
      <c r="CJ15" s="118" t="str">
        <f t="shared" si="5"/>
        <v>How a Soil Type of Rock will affect Neighborhood Characteristic</v>
      </c>
      <c r="CK15" s="118" t="str">
        <f t="shared" si="5"/>
        <v>How a Soil Type of Rock will affect Neighborhood Characteristic</v>
      </c>
      <c r="CL15" s="118" t="str">
        <f t="shared" si="5"/>
        <v>How a Soil Type of Rock will affect Neighborhood Characteristic</v>
      </c>
      <c r="CM15" s="115"/>
      <c r="CN15" s="115"/>
      <c r="CO15" s="115"/>
      <c r="CP15" s="115"/>
      <c r="CQ15" s="115"/>
      <c r="CR15" s="115"/>
      <c r="CS15" s="115"/>
      <c r="CT15" s="115"/>
      <c r="CU15" s="115"/>
      <c r="CV15" s="115"/>
      <c r="CW15" s="1"/>
      <c r="CX15" s="1"/>
      <c r="CY15" s="1"/>
      <c r="CZ15" s="1"/>
      <c r="DA15" s="1"/>
      <c r="DB15" s="1"/>
      <c r="DC15" s="1"/>
      <c r="DD15" s="1"/>
      <c r="DE15" s="1"/>
      <c r="DF15" s="1"/>
      <c r="DG15" s="1"/>
      <c r="DH15" s="1"/>
      <c r="DI15" s="1"/>
      <c r="DJ15" s="1"/>
      <c r="DK15" s="1"/>
      <c r="DL15" s="1"/>
      <c r="DN15" t="str">
        <f t="shared" si="3"/>
        <v/>
      </c>
    </row>
    <row r="16" spans="1:124" x14ac:dyDescent="0.35">
      <c r="A16" s="45"/>
      <c r="B16" s="45" t="s">
        <v>31</v>
      </c>
      <c r="C16" s="115" t="s">
        <v>32</v>
      </c>
      <c r="D16" s="116" t="s">
        <v>54</v>
      </c>
      <c r="E16" s="45"/>
      <c r="F16" s="115" t="str">
        <f t="array" ref="F16">IFERROR(INDEX(Model!$J$21:$J$45,MATCH(D16&amp;C16,Model!$J$21:$J$45&amp;Model!$A$21:$A$45,0)),"")</f>
        <v>0-4</v>
      </c>
      <c r="G16" s="118" t="str">
        <f t="shared" si="2"/>
        <v>How a Depth to Hard Rock of 0-4 will affect Water Table</v>
      </c>
      <c r="H16" s="118" t="str">
        <f t="shared" si="6"/>
        <v>How a Depth to Hard Rock of 0-4 will affect Water Table</v>
      </c>
      <c r="I16" s="118" t="str">
        <f t="shared" si="6"/>
        <v>How a Depth to Hard Rock of 0-4 will affect Water Table</v>
      </c>
      <c r="J16" s="118" t="str">
        <f t="shared" si="6"/>
        <v>How a Depth to Hard Rock of 0-4 will affect Open Right-of-Way</v>
      </c>
      <c r="K16" s="118" t="str">
        <f t="shared" si="6"/>
        <v>How a Depth to Hard Rock of 0-4 will affect Open Right-of-Way</v>
      </c>
      <c r="L16" s="118" t="str">
        <f t="shared" si="6"/>
        <v>How a Depth to Hard Rock of 0-4 will affect Open Right-of-Way</v>
      </c>
      <c r="M16" s="118" t="str">
        <f t="shared" si="6"/>
        <v>How a Depth to Hard Rock of 0-4 will affect Soil Type</v>
      </c>
      <c r="N16" s="118" t="str">
        <f t="shared" si="6"/>
        <v>How a Depth to Hard Rock of 0-4 will affect Soil Type</v>
      </c>
      <c r="O16" s="118" t="str">
        <f t="shared" si="6"/>
        <v>How a Depth to Hard Rock of 0-4 will affect Soil Type</v>
      </c>
      <c r="P16" s="118" t="str">
        <f t="shared" si="6"/>
        <v/>
      </c>
      <c r="Q16" s="118" t="str">
        <f t="shared" si="6"/>
        <v/>
      </c>
      <c r="R16" s="118" t="str">
        <f t="shared" si="6"/>
        <v/>
      </c>
      <c r="S16" s="118" t="str">
        <f t="shared" si="6"/>
        <v>How a Depth to Hard Rock of 0-4 will affect Depth to Lime Stone</v>
      </c>
      <c r="T16" s="118" t="str">
        <f t="shared" si="6"/>
        <v>How a Depth to Hard Rock of 0-4 will affect Depth to Lime Stone</v>
      </c>
      <c r="U16" s="118" t="str">
        <f t="shared" si="6"/>
        <v>How a Depth to Hard Rock of 0-4 will affect Depth to Lime Stone</v>
      </c>
      <c r="V16" s="118" t="str">
        <f t="shared" si="6"/>
        <v>How a Depth to Hard Rock of 0-4 will affect Existing Gravity Sewer</v>
      </c>
      <c r="W16" s="118" t="str">
        <f t="shared" si="6"/>
        <v>How a Depth to Hard Rock of 0-4 will affect Existing Gravity Sewer</v>
      </c>
      <c r="X16" s="118" t="str">
        <f t="shared" si="6"/>
        <v>How a Depth to Hard Rock of 0-4 will affect Existing Gravity Sewer</v>
      </c>
      <c r="Y16" s="118" t="str">
        <f t="shared" si="6"/>
        <v>How a Depth to Hard Rock of 0-4 will affect Existing Gravity Sewer</v>
      </c>
      <c r="Z16" s="118" t="str">
        <f t="shared" si="6"/>
        <v>How a Depth to Hard Rock of 0-4 will affect Development Density</v>
      </c>
      <c r="AA16" s="118" t="str">
        <f t="shared" si="6"/>
        <v>How a Depth to Hard Rock of 0-4 will affect Development Density</v>
      </c>
      <c r="AB16" s="118" t="str">
        <f t="shared" si="6"/>
        <v>How a Depth to Hard Rock of 0-4 will affect Development Density</v>
      </c>
      <c r="AC16" s="118" t="str">
        <f t="shared" si="6"/>
        <v>How a Depth to Hard Rock of 0-4 will affect Development Density</v>
      </c>
      <c r="AD16" s="118" t="str">
        <f t="shared" si="6"/>
        <v>How a Depth to Hard Rock of 0-4 will affect Development Density</v>
      </c>
      <c r="AE16" s="118" t="str">
        <f t="shared" si="6"/>
        <v>How a Depth to Hard Rock of 0-4 will affect Neighborhood Characteristic</v>
      </c>
      <c r="AF16" s="118" t="str">
        <f t="shared" si="6"/>
        <v>How a Depth to Hard Rock of 0-4 will affect Neighborhood Characteristic</v>
      </c>
      <c r="AG16" s="118" t="str">
        <f t="shared" si="6"/>
        <v>How a Depth to Hard Rock of 0-4 will affect Neighborhood Characteristic</v>
      </c>
      <c r="AH16" s="118" t="str">
        <f t="shared" si="6"/>
        <v>How a Depth to Hard Rock of 0-4 will affect Neighborhood Characteristic</v>
      </c>
      <c r="AI16" s="118" t="str">
        <f t="shared" si="6"/>
        <v>How a Depth to Hard Rock of 0-4 will affect Water Table</v>
      </c>
      <c r="AJ16" s="118" t="str">
        <f t="shared" si="6"/>
        <v>How a Depth to Hard Rock of 0-4 will affect Water Table</v>
      </c>
      <c r="AK16" s="118" t="str">
        <f t="shared" si="6"/>
        <v>How a Depth to Hard Rock of 0-4 will affect Water Table</v>
      </c>
      <c r="AL16" s="118" t="str">
        <f t="shared" si="6"/>
        <v>How a Depth to Hard Rock of 0-4 will affect Open Right-of-Way</v>
      </c>
      <c r="AM16" s="118" t="str">
        <f t="shared" si="6"/>
        <v>How a Depth to Hard Rock of 0-4 will affect Open Right-of-Way</v>
      </c>
      <c r="AN16" s="118" t="str">
        <f t="shared" si="6"/>
        <v>How a Depth to Hard Rock of 0-4 will affect Open Right-of-Way</v>
      </c>
      <c r="AO16" s="118" t="str">
        <f t="shared" si="6"/>
        <v>How a Depth to Hard Rock of 0-4 will affect Soil Type</v>
      </c>
      <c r="AP16" s="118" t="str">
        <f t="shared" si="6"/>
        <v>How a Depth to Hard Rock of 0-4 will affect Soil Type</v>
      </c>
      <c r="AQ16" s="118" t="str">
        <f t="shared" si="6"/>
        <v>How a Depth to Hard Rock of 0-4 will affect Soil Type</v>
      </c>
      <c r="AR16" s="118" t="str">
        <f t="shared" si="6"/>
        <v/>
      </c>
      <c r="AS16" s="118" t="str">
        <f t="shared" si="6"/>
        <v/>
      </c>
      <c r="AT16" s="118" t="str">
        <f t="shared" si="6"/>
        <v/>
      </c>
      <c r="AU16" s="118" t="str">
        <f t="shared" si="6"/>
        <v>How a Depth to Hard Rock of 0-4 will affect Depth to Lime Stone</v>
      </c>
      <c r="AV16" s="118" t="str">
        <f t="shared" si="6"/>
        <v>How a Depth to Hard Rock of 0-4 will affect Depth to Lime Stone</v>
      </c>
      <c r="AW16" s="118" t="str">
        <f t="shared" si="6"/>
        <v>How a Depth to Hard Rock of 0-4 will affect Depth to Lime Stone</v>
      </c>
      <c r="AX16" s="118" t="str">
        <f t="shared" si="6"/>
        <v>How a Depth to Hard Rock of 0-4 will affect Existing Gravity Sewer</v>
      </c>
      <c r="AY16" s="118" t="str">
        <f t="shared" si="6"/>
        <v>How a Depth to Hard Rock of 0-4 will affect Existing Gravity Sewer</v>
      </c>
      <c r="AZ16" s="118" t="str">
        <f t="shared" si="6"/>
        <v>How a Depth to Hard Rock of 0-4 will affect Existing Gravity Sewer</v>
      </c>
      <c r="BA16" s="118" t="str">
        <f t="shared" si="6"/>
        <v>How a Depth to Hard Rock of 0-4 will affect Existing Gravity Sewer</v>
      </c>
      <c r="BB16" s="118" t="str">
        <f t="shared" si="6"/>
        <v>How a Depth to Hard Rock of 0-4 will affect Development Density</v>
      </c>
      <c r="BC16" s="118" t="str">
        <f t="shared" si="6"/>
        <v>How a Depth to Hard Rock of 0-4 will affect Development Density</v>
      </c>
      <c r="BD16" s="118" t="str">
        <f t="shared" si="6"/>
        <v>How a Depth to Hard Rock of 0-4 will affect Development Density</v>
      </c>
      <c r="BE16" s="118" t="str">
        <f t="shared" si="6"/>
        <v>How a Depth to Hard Rock of 0-4 will affect Development Density</v>
      </c>
      <c r="BF16" s="118" t="str">
        <f t="shared" si="6"/>
        <v>How a Depth to Hard Rock of 0-4 will affect Development Density</v>
      </c>
      <c r="BG16" s="118" t="str">
        <f t="shared" si="6"/>
        <v>How a Depth to Hard Rock of 0-4 will affect Neighborhood Characteristic</v>
      </c>
      <c r="BH16" s="118" t="str">
        <f t="shared" si="6"/>
        <v>How a Depth to Hard Rock of 0-4 will affect Neighborhood Characteristic</v>
      </c>
      <c r="BI16" s="118" t="str">
        <f t="shared" si="6"/>
        <v>How a Depth to Hard Rock of 0-4 will affect Neighborhood Characteristic</v>
      </c>
      <c r="BJ16" s="118" t="str">
        <f t="shared" si="6"/>
        <v>How a Depth to Hard Rock of 0-4 will affect Neighborhood Characteristic</v>
      </c>
      <c r="BK16" s="118" t="str">
        <f t="shared" si="6"/>
        <v>How a Depth to Hard Rock of 0-4 will affect Water Table</v>
      </c>
      <c r="BL16" s="118" t="str">
        <f t="shared" si="6"/>
        <v>How a Depth to Hard Rock of 0-4 will affect Water Table</v>
      </c>
      <c r="BM16" s="118" t="str">
        <f t="shared" si="6"/>
        <v>How a Depth to Hard Rock of 0-4 will affect Water Table</v>
      </c>
      <c r="BN16" s="118" t="str">
        <f t="shared" si="6"/>
        <v>How a Depth to Hard Rock of 0-4 will affect Open Right-of-Way</v>
      </c>
      <c r="BO16" s="118" t="str">
        <f t="shared" si="6"/>
        <v>How a Depth to Hard Rock of 0-4 will affect Open Right-of-Way</v>
      </c>
      <c r="BP16" s="118" t="str">
        <f t="shared" si="6"/>
        <v>How a Depth to Hard Rock of 0-4 will affect Open Right-of-Way</v>
      </c>
      <c r="BQ16" s="118" t="str">
        <f t="shared" si="6"/>
        <v>How a Depth to Hard Rock of 0-4 will affect Soil Type</v>
      </c>
      <c r="BR16" s="118" t="str">
        <f t="shared" si="6"/>
        <v>How a Depth to Hard Rock of 0-4 will affect Soil Type</v>
      </c>
      <c r="BS16" s="118" t="str">
        <f t="shared" ref="BS16:CL19" si="7">IF(BS$3=$C16,"","How a "&amp;$B16&amp;" of "&amp;$D16&amp;" will affect "&amp;BS$1)</f>
        <v>How a Depth to Hard Rock of 0-4 will affect Soil Type</v>
      </c>
      <c r="BT16" s="118" t="str">
        <f t="shared" si="7"/>
        <v/>
      </c>
      <c r="BU16" s="118" t="str">
        <f t="shared" si="7"/>
        <v/>
      </c>
      <c r="BV16" s="118" t="str">
        <f t="shared" si="7"/>
        <v/>
      </c>
      <c r="BW16" s="118" t="str">
        <f t="shared" si="7"/>
        <v>How a Depth to Hard Rock of 0-4 will affect Depth to Lime Stone</v>
      </c>
      <c r="BX16" s="118" t="str">
        <f t="shared" si="7"/>
        <v>How a Depth to Hard Rock of 0-4 will affect Depth to Lime Stone</v>
      </c>
      <c r="BY16" s="118" t="str">
        <f t="shared" si="7"/>
        <v>How a Depth to Hard Rock of 0-4 will affect Depth to Lime Stone</v>
      </c>
      <c r="BZ16" s="118" t="str">
        <f t="shared" si="7"/>
        <v>How a Depth to Hard Rock of 0-4 will affect Existing Gravity Sewer</v>
      </c>
      <c r="CA16" s="118" t="str">
        <f t="shared" si="7"/>
        <v>How a Depth to Hard Rock of 0-4 will affect Existing Gravity Sewer</v>
      </c>
      <c r="CB16" s="118" t="str">
        <f t="shared" si="7"/>
        <v>How a Depth to Hard Rock of 0-4 will affect Existing Gravity Sewer</v>
      </c>
      <c r="CC16" s="118" t="str">
        <f t="shared" si="7"/>
        <v>How a Depth to Hard Rock of 0-4 will affect Existing Gravity Sewer</v>
      </c>
      <c r="CD16" s="118" t="str">
        <f t="shared" si="7"/>
        <v>How a Depth to Hard Rock of 0-4 will affect Development Density</v>
      </c>
      <c r="CE16" s="118" t="str">
        <f t="shared" si="7"/>
        <v>How a Depth to Hard Rock of 0-4 will affect Development Density</v>
      </c>
      <c r="CF16" s="118" t="str">
        <f t="shared" si="7"/>
        <v>How a Depth to Hard Rock of 0-4 will affect Development Density</v>
      </c>
      <c r="CG16" s="118" t="str">
        <f t="shared" si="7"/>
        <v>How a Depth to Hard Rock of 0-4 will affect Development Density</v>
      </c>
      <c r="CH16" s="118" t="str">
        <f t="shared" si="7"/>
        <v>How a Depth to Hard Rock of 0-4 will affect Development Density</v>
      </c>
      <c r="CI16" s="118" t="str">
        <f t="shared" si="7"/>
        <v>How a Depth to Hard Rock of 0-4 will affect Neighborhood Characteristic</v>
      </c>
      <c r="CJ16" s="118" t="str">
        <f t="shared" si="7"/>
        <v>How a Depth to Hard Rock of 0-4 will affect Neighborhood Characteristic</v>
      </c>
      <c r="CK16" s="118" t="str">
        <f t="shared" si="7"/>
        <v>How a Depth to Hard Rock of 0-4 will affect Neighborhood Characteristic</v>
      </c>
      <c r="CL16" s="118" t="str">
        <f t="shared" si="7"/>
        <v>How a Depth to Hard Rock of 0-4 will affect Neighborhood Characteristic</v>
      </c>
      <c r="CM16" s="115"/>
      <c r="CN16" s="115"/>
      <c r="CO16" s="115"/>
      <c r="CP16" s="115"/>
      <c r="CQ16" s="115"/>
      <c r="CR16" s="115"/>
      <c r="CS16" s="115"/>
      <c r="CT16" s="115"/>
      <c r="CU16" s="115"/>
      <c r="CV16" s="115"/>
      <c r="CW16" s="1"/>
      <c r="CX16" s="1"/>
      <c r="CY16" s="1"/>
      <c r="CZ16" s="1"/>
      <c r="DA16" s="1"/>
      <c r="DB16" s="1"/>
      <c r="DC16" s="1"/>
      <c r="DD16" s="1"/>
      <c r="DE16" s="1"/>
      <c r="DF16" s="1"/>
      <c r="DG16" s="1"/>
      <c r="DH16" s="1"/>
      <c r="DI16" s="1"/>
      <c r="DJ16" s="1"/>
      <c r="DK16" s="1"/>
      <c r="DL16" s="1"/>
    </row>
    <row r="17" spans="1:116" x14ac:dyDescent="0.35">
      <c r="A17" s="45"/>
      <c r="B17" s="45" t="s">
        <v>31</v>
      </c>
      <c r="C17" s="115" t="s">
        <v>32</v>
      </c>
      <c r="D17" s="116" t="s">
        <v>55</v>
      </c>
      <c r="E17" s="45"/>
      <c r="F17" s="115" t="str">
        <f t="array" ref="F17">IFERROR(INDEX(Model!$J$21:$J$45,MATCH(D17&amp;C17,Model!$J$21:$J$45&amp;Model!$A$21:$A$45,0)),"")</f>
        <v/>
      </c>
      <c r="G17" s="118" t="str">
        <f t="shared" si="2"/>
        <v>How a Depth to Hard Rock of 4-8 will affect Water Table</v>
      </c>
      <c r="H17" s="118" t="str">
        <f t="shared" ref="H17:BS20" si="8">IF(H$3=$C17,"","How a "&amp;$B17&amp;" of "&amp;$D17&amp;" will affect "&amp;H$1)</f>
        <v>How a Depth to Hard Rock of 4-8 will affect Water Table</v>
      </c>
      <c r="I17" s="118" t="str">
        <f t="shared" si="8"/>
        <v>How a Depth to Hard Rock of 4-8 will affect Water Table</v>
      </c>
      <c r="J17" s="118" t="str">
        <f t="shared" si="8"/>
        <v>How a Depth to Hard Rock of 4-8 will affect Open Right-of-Way</v>
      </c>
      <c r="K17" s="118" t="str">
        <f t="shared" si="8"/>
        <v>How a Depth to Hard Rock of 4-8 will affect Open Right-of-Way</v>
      </c>
      <c r="L17" s="118" t="str">
        <f t="shared" si="8"/>
        <v>How a Depth to Hard Rock of 4-8 will affect Open Right-of-Way</v>
      </c>
      <c r="M17" s="118" t="str">
        <f t="shared" si="8"/>
        <v>How a Depth to Hard Rock of 4-8 will affect Soil Type</v>
      </c>
      <c r="N17" s="118" t="str">
        <f t="shared" si="8"/>
        <v>How a Depth to Hard Rock of 4-8 will affect Soil Type</v>
      </c>
      <c r="O17" s="118" t="str">
        <f t="shared" si="8"/>
        <v>How a Depth to Hard Rock of 4-8 will affect Soil Type</v>
      </c>
      <c r="P17" s="118" t="str">
        <f t="shared" si="8"/>
        <v/>
      </c>
      <c r="Q17" s="118" t="str">
        <f t="shared" si="8"/>
        <v/>
      </c>
      <c r="R17" s="118" t="str">
        <f t="shared" si="8"/>
        <v/>
      </c>
      <c r="S17" s="118" t="str">
        <f t="shared" si="8"/>
        <v>How a Depth to Hard Rock of 4-8 will affect Depth to Lime Stone</v>
      </c>
      <c r="T17" s="118" t="str">
        <f t="shared" si="8"/>
        <v>How a Depth to Hard Rock of 4-8 will affect Depth to Lime Stone</v>
      </c>
      <c r="U17" s="118" t="str">
        <f t="shared" si="8"/>
        <v>How a Depth to Hard Rock of 4-8 will affect Depth to Lime Stone</v>
      </c>
      <c r="V17" s="118" t="str">
        <f t="shared" si="8"/>
        <v>How a Depth to Hard Rock of 4-8 will affect Existing Gravity Sewer</v>
      </c>
      <c r="W17" s="118" t="str">
        <f t="shared" si="8"/>
        <v>How a Depth to Hard Rock of 4-8 will affect Existing Gravity Sewer</v>
      </c>
      <c r="X17" s="118" t="str">
        <f t="shared" si="8"/>
        <v>How a Depth to Hard Rock of 4-8 will affect Existing Gravity Sewer</v>
      </c>
      <c r="Y17" s="118" t="str">
        <f t="shared" si="8"/>
        <v>How a Depth to Hard Rock of 4-8 will affect Existing Gravity Sewer</v>
      </c>
      <c r="Z17" s="118" t="str">
        <f t="shared" si="8"/>
        <v>How a Depth to Hard Rock of 4-8 will affect Development Density</v>
      </c>
      <c r="AA17" s="118" t="str">
        <f t="shared" si="8"/>
        <v>How a Depth to Hard Rock of 4-8 will affect Development Density</v>
      </c>
      <c r="AB17" s="118" t="str">
        <f t="shared" si="8"/>
        <v>How a Depth to Hard Rock of 4-8 will affect Development Density</v>
      </c>
      <c r="AC17" s="118" t="str">
        <f t="shared" si="8"/>
        <v>How a Depth to Hard Rock of 4-8 will affect Development Density</v>
      </c>
      <c r="AD17" s="118" t="str">
        <f t="shared" si="8"/>
        <v>How a Depth to Hard Rock of 4-8 will affect Development Density</v>
      </c>
      <c r="AE17" s="118" t="str">
        <f t="shared" si="8"/>
        <v>How a Depth to Hard Rock of 4-8 will affect Neighborhood Characteristic</v>
      </c>
      <c r="AF17" s="118" t="str">
        <f t="shared" si="8"/>
        <v>How a Depth to Hard Rock of 4-8 will affect Neighborhood Characteristic</v>
      </c>
      <c r="AG17" s="118" t="str">
        <f t="shared" si="8"/>
        <v>How a Depth to Hard Rock of 4-8 will affect Neighborhood Characteristic</v>
      </c>
      <c r="AH17" s="118" t="str">
        <f t="shared" si="8"/>
        <v>How a Depth to Hard Rock of 4-8 will affect Neighborhood Characteristic</v>
      </c>
      <c r="AI17" s="118" t="str">
        <f t="shared" si="8"/>
        <v>How a Depth to Hard Rock of 4-8 will affect Water Table</v>
      </c>
      <c r="AJ17" s="118" t="str">
        <f t="shared" si="8"/>
        <v>How a Depth to Hard Rock of 4-8 will affect Water Table</v>
      </c>
      <c r="AK17" s="118" t="str">
        <f t="shared" si="8"/>
        <v>How a Depth to Hard Rock of 4-8 will affect Water Table</v>
      </c>
      <c r="AL17" s="118" t="str">
        <f t="shared" si="8"/>
        <v>How a Depth to Hard Rock of 4-8 will affect Open Right-of-Way</v>
      </c>
      <c r="AM17" s="118" t="str">
        <f t="shared" si="8"/>
        <v>How a Depth to Hard Rock of 4-8 will affect Open Right-of-Way</v>
      </c>
      <c r="AN17" s="118" t="str">
        <f t="shared" si="8"/>
        <v>How a Depth to Hard Rock of 4-8 will affect Open Right-of-Way</v>
      </c>
      <c r="AO17" s="118" t="str">
        <f t="shared" si="8"/>
        <v>How a Depth to Hard Rock of 4-8 will affect Soil Type</v>
      </c>
      <c r="AP17" s="118" t="str">
        <f t="shared" si="8"/>
        <v>How a Depth to Hard Rock of 4-8 will affect Soil Type</v>
      </c>
      <c r="AQ17" s="118" t="str">
        <f t="shared" si="8"/>
        <v>How a Depth to Hard Rock of 4-8 will affect Soil Type</v>
      </c>
      <c r="AR17" s="118" t="str">
        <f t="shared" si="8"/>
        <v/>
      </c>
      <c r="AS17" s="118" t="str">
        <f t="shared" si="8"/>
        <v/>
      </c>
      <c r="AT17" s="118" t="str">
        <f t="shared" si="8"/>
        <v/>
      </c>
      <c r="AU17" s="118" t="str">
        <f t="shared" si="8"/>
        <v>How a Depth to Hard Rock of 4-8 will affect Depth to Lime Stone</v>
      </c>
      <c r="AV17" s="118" t="str">
        <f t="shared" si="8"/>
        <v>How a Depth to Hard Rock of 4-8 will affect Depth to Lime Stone</v>
      </c>
      <c r="AW17" s="118" t="str">
        <f t="shared" si="8"/>
        <v>How a Depth to Hard Rock of 4-8 will affect Depth to Lime Stone</v>
      </c>
      <c r="AX17" s="118" t="str">
        <f t="shared" si="8"/>
        <v>How a Depth to Hard Rock of 4-8 will affect Existing Gravity Sewer</v>
      </c>
      <c r="AY17" s="118" t="str">
        <f t="shared" si="8"/>
        <v>How a Depth to Hard Rock of 4-8 will affect Existing Gravity Sewer</v>
      </c>
      <c r="AZ17" s="118" t="str">
        <f t="shared" si="8"/>
        <v>How a Depth to Hard Rock of 4-8 will affect Existing Gravity Sewer</v>
      </c>
      <c r="BA17" s="118" t="str">
        <f t="shared" si="8"/>
        <v>How a Depth to Hard Rock of 4-8 will affect Existing Gravity Sewer</v>
      </c>
      <c r="BB17" s="118" t="str">
        <f t="shared" si="8"/>
        <v>How a Depth to Hard Rock of 4-8 will affect Development Density</v>
      </c>
      <c r="BC17" s="118" t="str">
        <f t="shared" si="8"/>
        <v>How a Depth to Hard Rock of 4-8 will affect Development Density</v>
      </c>
      <c r="BD17" s="118" t="str">
        <f t="shared" si="8"/>
        <v>How a Depth to Hard Rock of 4-8 will affect Development Density</v>
      </c>
      <c r="BE17" s="118" t="str">
        <f t="shared" si="8"/>
        <v>How a Depth to Hard Rock of 4-8 will affect Development Density</v>
      </c>
      <c r="BF17" s="118" t="str">
        <f t="shared" si="8"/>
        <v>How a Depth to Hard Rock of 4-8 will affect Development Density</v>
      </c>
      <c r="BG17" s="118" t="str">
        <f t="shared" si="8"/>
        <v>How a Depth to Hard Rock of 4-8 will affect Neighborhood Characteristic</v>
      </c>
      <c r="BH17" s="118" t="str">
        <f t="shared" si="8"/>
        <v>How a Depth to Hard Rock of 4-8 will affect Neighborhood Characteristic</v>
      </c>
      <c r="BI17" s="118" t="str">
        <f t="shared" si="8"/>
        <v>How a Depth to Hard Rock of 4-8 will affect Neighborhood Characteristic</v>
      </c>
      <c r="BJ17" s="118" t="str">
        <f t="shared" si="8"/>
        <v>How a Depth to Hard Rock of 4-8 will affect Neighborhood Characteristic</v>
      </c>
      <c r="BK17" s="118" t="str">
        <f t="shared" si="8"/>
        <v>How a Depth to Hard Rock of 4-8 will affect Water Table</v>
      </c>
      <c r="BL17" s="118" t="str">
        <f t="shared" si="8"/>
        <v>How a Depth to Hard Rock of 4-8 will affect Water Table</v>
      </c>
      <c r="BM17" s="118" t="str">
        <f t="shared" si="8"/>
        <v>How a Depth to Hard Rock of 4-8 will affect Water Table</v>
      </c>
      <c r="BN17" s="118" t="str">
        <f t="shared" si="8"/>
        <v>How a Depth to Hard Rock of 4-8 will affect Open Right-of-Way</v>
      </c>
      <c r="BO17" s="118" t="str">
        <f t="shared" si="8"/>
        <v>How a Depth to Hard Rock of 4-8 will affect Open Right-of-Way</v>
      </c>
      <c r="BP17" s="118" t="str">
        <f t="shared" si="8"/>
        <v>How a Depth to Hard Rock of 4-8 will affect Open Right-of-Way</v>
      </c>
      <c r="BQ17" s="118" t="str">
        <f t="shared" si="8"/>
        <v>How a Depth to Hard Rock of 4-8 will affect Soil Type</v>
      </c>
      <c r="BR17" s="118" t="str">
        <f t="shared" si="8"/>
        <v>How a Depth to Hard Rock of 4-8 will affect Soil Type</v>
      </c>
      <c r="BS17" s="118" t="str">
        <f t="shared" si="8"/>
        <v>How a Depth to Hard Rock of 4-8 will affect Soil Type</v>
      </c>
      <c r="BT17" s="118" t="str">
        <f t="shared" si="7"/>
        <v/>
      </c>
      <c r="BU17" s="118" t="str">
        <f t="shared" si="7"/>
        <v/>
      </c>
      <c r="BV17" s="118" t="str">
        <f t="shared" si="7"/>
        <v/>
      </c>
      <c r="BW17" s="118" t="str">
        <f t="shared" si="7"/>
        <v>How a Depth to Hard Rock of 4-8 will affect Depth to Lime Stone</v>
      </c>
      <c r="BX17" s="118" t="str">
        <f t="shared" si="7"/>
        <v>How a Depth to Hard Rock of 4-8 will affect Depth to Lime Stone</v>
      </c>
      <c r="BY17" s="118" t="str">
        <f t="shared" si="7"/>
        <v>How a Depth to Hard Rock of 4-8 will affect Depth to Lime Stone</v>
      </c>
      <c r="BZ17" s="118" t="str">
        <f t="shared" si="7"/>
        <v>How a Depth to Hard Rock of 4-8 will affect Existing Gravity Sewer</v>
      </c>
      <c r="CA17" s="118" t="str">
        <f t="shared" si="7"/>
        <v>How a Depth to Hard Rock of 4-8 will affect Existing Gravity Sewer</v>
      </c>
      <c r="CB17" s="118" t="str">
        <f t="shared" si="7"/>
        <v>How a Depth to Hard Rock of 4-8 will affect Existing Gravity Sewer</v>
      </c>
      <c r="CC17" s="118" t="str">
        <f t="shared" si="7"/>
        <v>How a Depth to Hard Rock of 4-8 will affect Existing Gravity Sewer</v>
      </c>
      <c r="CD17" s="118" t="str">
        <f t="shared" si="7"/>
        <v>How a Depth to Hard Rock of 4-8 will affect Development Density</v>
      </c>
      <c r="CE17" s="118" t="str">
        <f t="shared" si="7"/>
        <v>How a Depth to Hard Rock of 4-8 will affect Development Density</v>
      </c>
      <c r="CF17" s="118" t="str">
        <f t="shared" si="7"/>
        <v>How a Depth to Hard Rock of 4-8 will affect Development Density</v>
      </c>
      <c r="CG17" s="118" t="str">
        <f t="shared" si="7"/>
        <v>How a Depth to Hard Rock of 4-8 will affect Development Density</v>
      </c>
      <c r="CH17" s="118" t="str">
        <f t="shared" si="7"/>
        <v>How a Depth to Hard Rock of 4-8 will affect Development Density</v>
      </c>
      <c r="CI17" s="118" t="str">
        <f t="shared" si="7"/>
        <v>How a Depth to Hard Rock of 4-8 will affect Neighborhood Characteristic</v>
      </c>
      <c r="CJ17" s="118" t="str">
        <f t="shared" si="7"/>
        <v>How a Depth to Hard Rock of 4-8 will affect Neighborhood Characteristic</v>
      </c>
      <c r="CK17" s="118" t="str">
        <f t="shared" si="7"/>
        <v>How a Depth to Hard Rock of 4-8 will affect Neighborhood Characteristic</v>
      </c>
      <c r="CL17" s="118" t="str">
        <f t="shared" si="7"/>
        <v>How a Depth to Hard Rock of 4-8 will affect Neighborhood Characteristic</v>
      </c>
      <c r="CM17" s="115"/>
      <c r="CN17" s="115"/>
      <c r="CO17" s="115"/>
      <c r="CP17" s="115"/>
      <c r="CQ17" s="115"/>
      <c r="CR17" s="115"/>
      <c r="CS17" s="115"/>
      <c r="CT17" s="115"/>
      <c r="CU17" s="115"/>
      <c r="CV17" s="115"/>
      <c r="CW17" s="1"/>
      <c r="CX17" s="1"/>
      <c r="CY17" s="1"/>
      <c r="CZ17" s="1"/>
      <c r="DA17" s="1"/>
      <c r="DB17" s="1"/>
      <c r="DC17" s="1"/>
      <c r="DD17" s="1"/>
      <c r="DE17" s="1"/>
      <c r="DF17" s="1"/>
      <c r="DG17" s="1"/>
      <c r="DH17" s="1"/>
      <c r="DI17" s="1"/>
      <c r="DJ17" s="1"/>
      <c r="DK17" s="1"/>
      <c r="DL17" s="1"/>
    </row>
    <row r="18" spans="1:116" x14ac:dyDescent="0.35">
      <c r="A18" s="45"/>
      <c r="B18" s="45" t="s">
        <v>31</v>
      </c>
      <c r="C18" s="115" t="s">
        <v>32</v>
      </c>
      <c r="D18" s="116" t="s">
        <v>21</v>
      </c>
      <c r="E18" s="45"/>
      <c r="F18" s="115" t="str">
        <f t="array" ref="F18">IFERROR(INDEX(Model!$J$21:$J$45,MATCH(D18&amp;C18,Model!$J$21:$J$45&amp;Model!$A$21:$A$45,0)),"")</f>
        <v/>
      </c>
      <c r="G18" s="118" t="str">
        <f t="shared" si="2"/>
        <v>How a Depth to Hard Rock of 8+ will affect Water Table</v>
      </c>
      <c r="H18" s="118" t="str">
        <f t="shared" si="8"/>
        <v>How a Depth to Hard Rock of 8+ will affect Water Table</v>
      </c>
      <c r="I18" s="118" t="str">
        <f t="shared" si="8"/>
        <v>How a Depth to Hard Rock of 8+ will affect Water Table</v>
      </c>
      <c r="J18" s="118" t="str">
        <f t="shared" si="8"/>
        <v>How a Depth to Hard Rock of 8+ will affect Open Right-of-Way</v>
      </c>
      <c r="K18" s="118" t="str">
        <f t="shared" si="8"/>
        <v>How a Depth to Hard Rock of 8+ will affect Open Right-of-Way</v>
      </c>
      <c r="L18" s="118" t="str">
        <f t="shared" si="8"/>
        <v>How a Depth to Hard Rock of 8+ will affect Open Right-of-Way</v>
      </c>
      <c r="M18" s="118" t="str">
        <f t="shared" si="8"/>
        <v>How a Depth to Hard Rock of 8+ will affect Soil Type</v>
      </c>
      <c r="N18" s="118" t="str">
        <f t="shared" si="8"/>
        <v>How a Depth to Hard Rock of 8+ will affect Soil Type</v>
      </c>
      <c r="O18" s="118" t="str">
        <f t="shared" si="8"/>
        <v>How a Depth to Hard Rock of 8+ will affect Soil Type</v>
      </c>
      <c r="P18" s="118" t="str">
        <f t="shared" si="8"/>
        <v/>
      </c>
      <c r="Q18" s="118" t="str">
        <f t="shared" si="8"/>
        <v/>
      </c>
      <c r="R18" s="118" t="str">
        <f t="shared" si="8"/>
        <v/>
      </c>
      <c r="S18" s="118" t="str">
        <f t="shared" si="8"/>
        <v>How a Depth to Hard Rock of 8+ will affect Depth to Lime Stone</v>
      </c>
      <c r="T18" s="118" t="str">
        <f t="shared" si="8"/>
        <v>How a Depth to Hard Rock of 8+ will affect Depth to Lime Stone</v>
      </c>
      <c r="U18" s="118" t="str">
        <f t="shared" si="8"/>
        <v>How a Depth to Hard Rock of 8+ will affect Depth to Lime Stone</v>
      </c>
      <c r="V18" s="118" t="str">
        <f t="shared" si="8"/>
        <v>How a Depth to Hard Rock of 8+ will affect Existing Gravity Sewer</v>
      </c>
      <c r="W18" s="118" t="str">
        <f t="shared" si="8"/>
        <v>How a Depth to Hard Rock of 8+ will affect Existing Gravity Sewer</v>
      </c>
      <c r="X18" s="118" t="str">
        <f t="shared" si="8"/>
        <v>How a Depth to Hard Rock of 8+ will affect Existing Gravity Sewer</v>
      </c>
      <c r="Y18" s="118" t="str">
        <f t="shared" si="8"/>
        <v>How a Depth to Hard Rock of 8+ will affect Existing Gravity Sewer</v>
      </c>
      <c r="Z18" s="118" t="str">
        <f t="shared" si="8"/>
        <v>How a Depth to Hard Rock of 8+ will affect Development Density</v>
      </c>
      <c r="AA18" s="118" t="str">
        <f t="shared" si="8"/>
        <v>How a Depth to Hard Rock of 8+ will affect Development Density</v>
      </c>
      <c r="AB18" s="118" t="str">
        <f t="shared" si="8"/>
        <v>How a Depth to Hard Rock of 8+ will affect Development Density</v>
      </c>
      <c r="AC18" s="118" t="str">
        <f t="shared" si="8"/>
        <v>How a Depth to Hard Rock of 8+ will affect Development Density</v>
      </c>
      <c r="AD18" s="118" t="str">
        <f t="shared" si="8"/>
        <v>How a Depth to Hard Rock of 8+ will affect Development Density</v>
      </c>
      <c r="AE18" s="118" t="str">
        <f t="shared" si="8"/>
        <v>How a Depth to Hard Rock of 8+ will affect Neighborhood Characteristic</v>
      </c>
      <c r="AF18" s="118" t="str">
        <f t="shared" si="8"/>
        <v>How a Depth to Hard Rock of 8+ will affect Neighborhood Characteristic</v>
      </c>
      <c r="AG18" s="118" t="str">
        <f t="shared" si="8"/>
        <v>How a Depth to Hard Rock of 8+ will affect Neighborhood Characteristic</v>
      </c>
      <c r="AH18" s="118" t="str">
        <f t="shared" si="8"/>
        <v>How a Depth to Hard Rock of 8+ will affect Neighborhood Characteristic</v>
      </c>
      <c r="AI18" s="118" t="str">
        <f t="shared" si="8"/>
        <v>How a Depth to Hard Rock of 8+ will affect Water Table</v>
      </c>
      <c r="AJ18" s="118" t="str">
        <f t="shared" si="8"/>
        <v>How a Depth to Hard Rock of 8+ will affect Water Table</v>
      </c>
      <c r="AK18" s="118" t="str">
        <f t="shared" si="8"/>
        <v>How a Depth to Hard Rock of 8+ will affect Water Table</v>
      </c>
      <c r="AL18" s="118" t="str">
        <f t="shared" si="8"/>
        <v>How a Depth to Hard Rock of 8+ will affect Open Right-of-Way</v>
      </c>
      <c r="AM18" s="118" t="str">
        <f t="shared" si="8"/>
        <v>How a Depth to Hard Rock of 8+ will affect Open Right-of-Way</v>
      </c>
      <c r="AN18" s="118" t="str">
        <f t="shared" si="8"/>
        <v>How a Depth to Hard Rock of 8+ will affect Open Right-of-Way</v>
      </c>
      <c r="AO18" s="118" t="str">
        <f t="shared" si="8"/>
        <v>How a Depth to Hard Rock of 8+ will affect Soil Type</v>
      </c>
      <c r="AP18" s="118" t="str">
        <f t="shared" si="8"/>
        <v>How a Depth to Hard Rock of 8+ will affect Soil Type</v>
      </c>
      <c r="AQ18" s="118" t="str">
        <f t="shared" si="8"/>
        <v>How a Depth to Hard Rock of 8+ will affect Soil Type</v>
      </c>
      <c r="AR18" s="118" t="str">
        <f t="shared" si="8"/>
        <v/>
      </c>
      <c r="AS18" s="118" t="str">
        <f t="shared" si="8"/>
        <v/>
      </c>
      <c r="AT18" s="118" t="str">
        <f t="shared" si="8"/>
        <v/>
      </c>
      <c r="AU18" s="118" t="str">
        <f t="shared" si="8"/>
        <v>How a Depth to Hard Rock of 8+ will affect Depth to Lime Stone</v>
      </c>
      <c r="AV18" s="118" t="str">
        <f t="shared" si="8"/>
        <v>How a Depth to Hard Rock of 8+ will affect Depth to Lime Stone</v>
      </c>
      <c r="AW18" s="118" t="str">
        <f t="shared" si="8"/>
        <v>How a Depth to Hard Rock of 8+ will affect Depth to Lime Stone</v>
      </c>
      <c r="AX18" s="118" t="str">
        <f t="shared" si="8"/>
        <v>How a Depth to Hard Rock of 8+ will affect Existing Gravity Sewer</v>
      </c>
      <c r="AY18" s="118" t="str">
        <f t="shared" si="8"/>
        <v>How a Depth to Hard Rock of 8+ will affect Existing Gravity Sewer</v>
      </c>
      <c r="AZ18" s="118" t="str">
        <f t="shared" si="8"/>
        <v>How a Depth to Hard Rock of 8+ will affect Existing Gravity Sewer</v>
      </c>
      <c r="BA18" s="118" t="str">
        <f t="shared" si="8"/>
        <v>How a Depth to Hard Rock of 8+ will affect Existing Gravity Sewer</v>
      </c>
      <c r="BB18" s="118" t="str">
        <f t="shared" si="8"/>
        <v>How a Depth to Hard Rock of 8+ will affect Development Density</v>
      </c>
      <c r="BC18" s="118" t="str">
        <f t="shared" si="8"/>
        <v>How a Depth to Hard Rock of 8+ will affect Development Density</v>
      </c>
      <c r="BD18" s="118" t="str">
        <f t="shared" si="8"/>
        <v>How a Depth to Hard Rock of 8+ will affect Development Density</v>
      </c>
      <c r="BE18" s="118" t="str">
        <f t="shared" si="8"/>
        <v>How a Depth to Hard Rock of 8+ will affect Development Density</v>
      </c>
      <c r="BF18" s="118" t="str">
        <f t="shared" si="8"/>
        <v>How a Depth to Hard Rock of 8+ will affect Development Density</v>
      </c>
      <c r="BG18" s="118" t="str">
        <f t="shared" si="8"/>
        <v>How a Depth to Hard Rock of 8+ will affect Neighborhood Characteristic</v>
      </c>
      <c r="BH18" s="118" t="str">
        <f t="shared" si="8"/>
        <v>How a Depth to Hard Rock of 8+ will affect Neighborhood Characteristic</v>
      </c>
      <c r="BI18" s="118" t="str">
        <f t="shared" si="8"/>
        <v>How a Depth to Hard Rock of 8+ will affect Neighborhood Characteristic</v>
      </c>
      <c r="BJ18" s="118" t="str">
        <f t="shared" si="8"/>
        <v>How a Depth to Hard Rock of 8+ will affect Neighborhood Characteristic</v>
      </c>
      <c r="BK18" s="118" t="str">
        <f t="shared" si="8"/>
        <v>How a Depth to Hard Rock of 8+ will affect Water Table</v>
      </c>
      <c r="BL18" s="118" t="str">
        <f t="shared" si="8"/>
        <v>How a Depth to Hard Rock of 8+ will affect Water Table</v>
      </c>
      <c r="BM18" s="118" t="str">
        <f t="shared" si="8"/>
        <v>How a Depth to Hard Rock of 8+ will affect Water Table</v>
      </c>
      <c r="BN18" s="118" t="str">
        <f t="shared" si="8"/>
        <v>How a Depth to Hard Rock of 8+ will affect Open Right-of-Way</v>
      </c>
      <c r="BO18" s="118" t="str">
        <f t="shared" si="8"/>
        <v>How a Depth to Hard Rock of 8+ will affect Open Right-of-Way</v>
      </c>
      <c r="BP18" s="118" t="str">
        <f t="shared" si="8"/>
        <v>How a Depth to Hard Rock of 8+ will affect Open Right-of-Way</v>
      </c>
      <c r="BQ18" s="118" t="str">
        <f t="shared" si="8"/>
        <v>How a Depth to Hard Rock of 8+ will affect Soil Type</v>
      </c>
      <c r="BR18" s="118" t="str">
        <f t="shared" si="8"/>
        <v>How a Depth to Hard Rock of 8+ will affect Soil Type</v>
      </c>
      <c r="BS18" s="118" t="str">
        <f t="shared" si="8"/>
        <v>How a Depth to Hard Rock of 8+ will affect Soil Type</v>
      </c>
      <c r="BT18" s="118" t="str">
        <f t="shared" si="7"/>
        <v/>
      </c>
      <c r="BU18" s="118" t="str">
        <f t="shared" si="7"/>
        <v/>
      </c>
      <c r="BV18" s="118" t="str">
        <f t="shared" si="7"/>
        <v/>
      </c>
      <c r="BW18" s="118" t="str">
        <f t="shared" si="7"/>
        <v>How a Depth to Hard Rock of 8+ will affect Depth to Lime Stone</v>
      </c>
      <c r="BX18" s="118" t="str">
        <f t="shared" si="7"/>
        <v>How a Depth to Hard Rock of 8+ will affect Depth to Lime Stone</v>
      </c>
      <c r="BY18" s="118" t="str">
        <f t="shared" si="7"/>
        <v>How a Depth to Hard Rock of 8+ will affect Depth to Lime Stone</v>
      </c>
      <c r="BZ18" s="118" t="str">
        <f t="shared" si="7"/>
        <v>How a Depth to Hard Rock of 8+ will affect Existing Gravity Sewer</v>
      </c>
      <c r="CA18" s="118" t="str">
        <f t="shared" si="7"/>
        <v>How a Depth to Hard Rock of 8+ will affect Existing Gravity Sewer</v>
      </c>
      <c r="CB18" s="118" t="str">
        <f t="shared" si="7"/>
        <v>How a Depth to Hard Rock of 8+ will affect Existing Gravity Sewer</v>
      </c>
      <c r="CC18" s="118" t="str">
        <f t="shared" si="7"/>
        <v>How a Depth to Hard Rock of 8+ will affect Existing Gravity Sewer</v>
      </c>
      <c r="CD18" s="118" t="str">
        <f t="shared" si="7"/>
        <v>How a Depth to Hard Rock of 8+ will affect Development Density</v>
      </c>
      <c r="CE18" s="118" t="str">
        <f t="shared" si="7"/>
        <v>How a Depth to Hard Rock of 8+ will affect Development Density</v>
      </c>
      <c r="CF18" s="118" t="str">
        <f t="shared" si="7"/>
        <v>How a Depth to Hard Rock of 8+ will affect Development Density</v>
      </c>
      <c r="CG18" s="118" t="str">
        <f t="shared" si="7"/>
        <v>How a Depth to Hard Rock of 8+ will affect Development Density</v>
      </c>
      <c r="CH18" s="118" t="str">
        <f t="shared" si="7"/>
        <v>How a Depth to Hard Rock of 8+ will affect Development Density</v>
      </c>
      <c r="CI18" s="118" t="str">
        <f t="shared" si="7"/>
        <v>How a Depth to Hard Rock of 8+ will affect Neighborhood Characteristic</v>
      </c>
      <c r="CJ18" s="118" t="str">
        <f t="shared" si="7"/>
        <v>How a Depth to Hard Rock of 8+ will affect Neighborhood Characteristic</v>
      </c>
      <c r="CK18" s="118" t="str">
        <f t="shared" si="7"/>
        <v>How a Depth to Hard Rock of 8+ will affect Neighborhood Characteristic</v>
      </c>
      <c r="CL18" s="118" t="str">
        <f t="shared" si="7"/>
        <v>How a Depth to Hard Rock of 8+ will affect Neighborhood Characteristic</v>
      </c>
      <c r="CM18" s="115"/>
      <c r="CN18" s="115"/>
      <c r="CO18" s="115"/>
      <c r="CP18" s="115"/>
      <c r="CQ18" s="115"/>
      <c r="CR18" s="115"/>
      <c r="CS18" s="115"/>
      <c r="CT18" s="115"/>
      <c r="CU18" s="115"/>
      <c r="CV18" s="115"/>
      <c r="CW18" s="1"/>
      <c r="CX18" s="1"/>
      <c r="CY18" s="1"/>
      <c r="CZ18" s="1"/>
      <c r="DA18" s="1"/>
      <c r="DB18" s="1"/>
      <c r="DC18" s="1"/>
      <c r="DD18" s="1"/>
      <c r="DE18" s="1"/>
      <c r="DF18" s="1"/>
      <c r="DG18" s="1"/>
      <c r="DH18" s="1"/>
      <c r="DI18" s="1"/>
      <c r="DJ18" s="1"/>
      <c r="DK18" s="1"/>
      <c r="DL18" s="1"/>
    </row>
    <row r="19" spans="1:116" x14ac:dyDescent="0.35">
      <c r="A19" s="45"/>
      <c r="B19" s="45" t="s">
        <v>33</v>
      </c>
      <c r="C19" s="115" t="s">
        <v>34</v>
      </c>
      <c r="D19" s="116" t="s">
        <v>54</v>
      </c>
      <c r="E19" s="45"/>
      <c r="F19" s="115" t="str">
        <f t="array" ref="F19">IFERROR(INDEX(Model!$J$21:$J$45,MATCH(D19&amp;C19,Model!$J$21:$J$45&amp;Model!$A$21:$A$45,0)),"")</f>
        <v>0-4</v>
      </c>
      <c r="G19" s="118" t="str">
        <f t="shared" si="2"/>
        <v>How a Depth to Lime Stone of 0-4 will affect Water Table</v>
      </c>
      <c r="H19" s="118" t="str">
        <f t="shared" si="8"/>
        <v>How a Depth to Lime Stone of 0-4 will affect Water Table</v>
      </c>
      <c r="I19" s="118" t="str">
        <f t="shared" si="8"/>
        <v>How a Depth to Lime Stone of 0-4 will affect Water Table</v>
      </c>
      <c r="J19" s="118" t="str">
        <f t="shared" si="8"/>
        <v>How a Depth to Lime Stone of 0-4 will affect Open Right-of-Way</v>
      </c>
      <c r="K19" s="118" t="str">
        <f t="shared" si="8"/>
        <v>How a Depth to Lime Stone of 0-4 will affect Open Right-of-Way</v>
      </c>
      <c r="L19" s="118" t="str">
        <f t="shared" si="8"/>
        <v>How a Depth to Lime Stone of 0-4 will affect Open Right-of-Way</v>
      </c>
      <c r="M19" s="118" t="str">
        <f t="shared" si="8"/>
        <v>How a Depth to Lime Stone of 0-4 will affect Soil Type</v>
      </c>
      <c r="N19" s="118" t="str">
        <f t="shared" si="8"/>
        <v>How a Depth to Lime Stone of 0-4 will affect Soil Type</v>
      </c>
      <c r="O19" s="118" t="str">
        <f t="shared" si="8"/>
        <v>How a Depth to Lime Stone of 0-4 will affect Soil Type</v>
      </c>
      <c r="P19" s="118" t="str">
        <f t="shared" si="8"/>
        <v>How a Depth to Lime Stone of 0-4 will affect Depth to Hard Rock</v>
      </c>
      <c r="Q19" s="118" t="str">
        <f t="shared" si="8"/>
        <v>How a Depth to Lime Stone of 0-4 will affect Depth to Hard Rock</v>
      </c>
      <c r="R19" s="118" t="str">
        <f t="shared" si="8"/>
        <v>How a Depth to Lime Stone of 0-4 will affect Depth to Hard Rock</v>
      </c>
      <c r="S19" s="118" t="str">
        <f t="shared" si="8"/>
        <v/>
      </c>
      <c r="T19" s="118" t="str">
        <f t="shared" si="8"/>
        <v/>
      </c>
      <c r="U19" s="118" t="str">
        <f t="shared" si="8"/>
        <v/>
      </c>
      <c r="V19" s="118" t="str">
        <f t="shared" si="8"/>
        <v>How a Depth to Lime Stone of 0-4 will affect Existing Gravity Sewer</v>
      </c>
      <c r="W19" s="118" t="str">
        <f t="shared" si="8"/>
        <v>How a Depth to Lime Stone of 0-4 will affect Existing Gravity Sewer</v>
      </c>
      <c r="X19" s="118" t="str">
        <f t="shared" si="8"/>
        <v>How a Depth to Lime Stone of 0-4 will affect Existing Gravity Sewer</v>
      </c>
      <c r="Y19" s="118" t="str">
        <f t="shared" si="8"/>
        <v>How a Depth to Lime Stone of 0-4 will affect Existing Gravity Sewer</v>
      </c>
      <c r="Z19" s="118" t="str">
        <f t="shared" si="8"/>
        <v>How a Depth to Lime Stone of 0-4 will affect Development Density</v>
      </c>
      <c r="AA19" s="118" t="str">
        <f t="shared" si="8"/>
        <v>How a Depth to Lime Stone of 0-4 will affect Development Density</v>
      </c>
      <c r="AB19" s="118" t="str">
        <f t="shared" si="8"/>
        <v>How a Depth to Lime Stone of 0-4 will affect Development Density</v>
      </c>
      <c r="AC19" s="118" t="str">
        <f t="shared" si="8"/>
        <v>How a Depth to Lime Stone of 0-4 will affect Development Density</v>
      </c>
      <c r="AD19" s="118" t="str">
        <f t="shared" si="8"/>
        <v>How a Depth to Lime Stone of 0-4 will affect Development Density</v>
      </c>
      <c r="AE19" s="118" t="str">
        <f t="shared" si="8"/>
        <v>How a Depth to Lime Stone of 0-4 will affect Neighborhood Characteristic</v>
      </c>
      <c r="AF19" s="118" t="str">
        <f t="shared" si="8"/>
        <v>How a Depth to Lime Stone of 0-4 will affect Neighborhood Characteristic</v>
      </c>
      <c r="AG19" s="118" t="str">
        <f t="shared" si="8"/>
        <v>How a Depth to Lime Stone of 0-4 will affect Neighborhood Characteristic</v>
      </c>
      <c r="AH19" s="118" t="str">
        <f t="shared" si="8"/>
        <v>How a Depth to Lime Stone of 0-4 will affect Neighborhood Characteristic</v>
      </c>
      <c r="AI19" s="118" t="str">
        <f t="shared" si="8"/>
        <v>How a Depth to Lime Stone of 0-4 will affect Water Table</v>
      </c>
      <c r="AJ19" s="118" t="str">
        <f t="shared" si="8"/>
        <v>How a Depth to Lime Stone of 0-4 will affect Water Table</v>
      </c>
      <c r="AK19" s="118" t="str">
        <f t="shared" si="8"/>
        <v>How a Depth to Lime Stone of 0-4 will affect Water Table</v>
      </c>
      <c r="AL19" s="118" t="str">
        <f t="shared" si="8"/>
        <v>How a Depth to Lime Stone of 0-4 will affect Open Right-of-Way</v>
      </c>
      <c r="AM19" s="118" t="str">
        <f t="shared" si="8"/>
        <v>How a Depth to Lime Stone of 0-4 will affect Open Right-of-Way</v>
      </c>
      <c r="AN19" s="118" t="str">
        <f t="shared" si="8"/>
        <v>How a Depth to Lime Stone of 0-4 will affect Open Right-of-Way</v>
      </c>
      <c r="AO19" s="118" t="str">
        <f t="shared" si="8"/>
        <v>How a Depth to Lime Stone of 0-4 will affect Soil Type</v>
      </c>
      <c r="AP19" s="118" t="str">
        <f t="shared" si="8"/>
        <v>How a Depth to Lime Stone of 0-4 will affect Soil Type</v>
      </c>
      <c r="AQ19" s="118" t="str">
        <f t="shared" si="8"/>
        <v>How a Depth to Lime Stone of 0-4 will affect Soil Type</v>
      </c>
      <c r="AR19" s="118" t="str">
        <f t="shared" si="8"/>
        <v>How a Depth to Lime Stone of 0-4 will affect Depth to Hard Rock</v>
      </c>
      <c r="AS19" s="118" t="str">
        <f t="shared" si="8"/>
        <v>How a Depth to Lime Stone of 0-4 will affect Depth to Hard Rock</v>
      </c>
      <c r="AT19" s="118" t="str">
        <f t="shared" si="8"/>
        <v>How a Depth to Lime Stone of 0-4 will affect Depth to Hard Rock</v>
      </c>
      <c r="AU19" s="118" t="str">
        <f t="shared" si="8"/>
        <v/>
      </c>
      <c r="AV19" s="118" t="str">
        <f t="shared" si="8"/>
        <v/>
      </c>
      <c r="AW19" s="118" t="str">
        <f t="shared" si="8"/>
        <v/>
      </c>
      <c r="AX19" s="118" t="str">
        <f t="shared" si="8"/>
        <v>How a Depth to Lime Stone of 0-4 will affect Existing Gravity Sewer</v>
      </c>
      <c r="AY19" s="118" t="str">
        <f t="shared" si="8"/>
        <v>How a Depth to Lime Stone of 0-4 will affect Existing Gravity Sewer</v>
      </c>
      <c r="AZ19" s="118" t="str">
        <f t="shared" si="8"/>
        <v>How a Depth to Lime Stone of 0-4 will affect Existing Gravity Sewer</v>
      </c>
      <c r="BA19" s="118" t="str">
        <f t="shared" si="8"/>
        <v>How a Depth to Lime Stone of 0-4 will affect Existing Gravity Sewer</v>
      </c>
      <c r="BB19" s="118" t="str">
        <f t="shared" si="8"/>
        <v>How a Depth to Lime Stone of 0-4 will affect Development Density</v>
      </c>
      <c r="BC19" s="118" t="str">
        <f t="shared" si="8"/>
        <v>How a Depth to Lime Stone of 0-4 will affect Development Density</v>
      </c>
      <c r="BD19" s="118" t="str">
        <f t="shared" si="8"/>
        <v>How a Depth to Lime Stone of 0-4 will affect Development Density</v>
      </c>
      <c r="BE19" s="118" t="str">
        <f t="shared" si="8"/>
        <v>How a Depth to Lime Stone of 0-4 will affect Development Density</v>
      </c>
      <c r="BF19" s="118" t="str">
        <f t="shared" si="8"/>
        <v>How a Depth to Lime Stone of 0-4 will affect Development Density</v>
      </c>
      <c r="BG19" s="118" t="str">
        <f t="shared" si="8"/>
        <v>How a Depth to Lime Stone of 0-4 will affect Neighborhood Characteristic</v>
      </c>
      <c r="BH19" s="118" t="str">
        <f t="shared" si="8"/>
        <v>How a Depth to Lime Stone of 0-4 will affect Neighborhood Characteristic</v>
      </c>
      <c r="BI19" s="118" t="str">
        <f t="shared" si="8"/>
        <v>How a Depth to Lime Stone of 0-4 will affect Neighborhood Characteristic</v>
      </c>
      <c r="BJ19" s="118" t="str">
        <f t="shared" si="8"/>
        <v>How a Depth to Lime Stone of 0-4 will affect Neighborhood Characteristic</v>
      </c>
      <c r="BK19" s="118" t="str">
        <f t="shared" si="8"/>
        <v>How a Depth to Lime Stone of 0-4 will affect Water Table</v>
      </c>
      <c r="BL19" s="118" t="str">
        <f t="shared" si="8"/>
        <v>How a Depth to Lime Stone of 0-4 will affect Water Table</v>
      </c>
      <c r="BM19" s="118" t="str">
        <f t="shared" si="8"/>
        <v>How a Depth to Lime Stone of 0-4 will affect Water Table</v>
      </c>
      <c r="BN19" s="118" t="str">
        <f t="shared" si="8"/>
        <v>How a Depth to Lime Stone of 0-4 will affect Open Right-of-Way</v>
      </c>
      <c r="BO19" s="118" t="str">
        <f t="shared" si="8"/>
        <v>How a Depth to Lime Stone of 0-4 will affect Open Right-of-Way</v>
      </c>
      <c r="BP19" s="118" t="str">
        <f t="shared" si="8"/>
        <v>How a Depth to Lime Stone of 0-4 will affect Open Right-of-Way</v>
      </c>
      <c r="BQ19" s="118" t="str">
        <f t="shared" si="8"/>
        <v>How a Depth to Lime Stone of 0-4 will affect Soil Type</v>
      </c>
      <c r="BR19" s="118" t="str">
        <f t="shared" si="8"/>
        <v>How a Depth to Lime Stone of 0-4 will affect Soil Type</v>
      </c>
      <c r="BS19" s="118" t="str">
        <f t="shared" si="8"/>
        <v>How a Depth to Lime Stone of 0-4 will affect Soil Type</v>
      </c>
      <c r="BT19" s="118" t="str">
        <f t="shared" si="7"/>
        <v>How a Depth to Lime Stone of 0-4 will affect Depth to Hard Rock</v>
      </c>
      <c r="BU19" s="118" t="str">
        <f t="shared" si="7"/>
        <v>How a Depth to Lime Stone of 0-4 will affect Depth to Hard Rock</v>
      </c>
      <c r="BV19" s="118" t="str">
        <f t="shared" si="7"/>
        <v>How a Depth to Lime Stone of 0-4 will affect Depth to Hard Rock</v>
      </c>
      <c r="BW19" s="118" t="str">
        <f t="shared" si="7"/>
        <v/>
      </c>
      <c r="BX19" s="118" t="str">
        <f t="shared" si="7"/>
        <v/>
      </c>
      <c r="BY19" s="118" t="str">
        <f t="shared" si="7"/>
        <v/>
      </c>
      <c r="BZ19" s="118" t="str">
        <f t="shared" si="7"/>
        <v>How a Depth to Lime Stone of 0-4 will affect Existing Gravity Sewer</v>
      </c>
      <c r="CA19" s="118" t="str">
        <f t="shared" si="7"/>
        <v>How a Depth to Lime Stone of 0-4 will affect Existing Gravity Sewer</v>
      </c>
      <c r="CB19" s="118" t="str">
        <f t="shared" si="7"/>
        <v>How a Depth to Lime Stone of 0-4 will affect Existing Gravity Sewer</v>
      </c>
      <c r="CC19" s="118" t="str">
        <f t="shared" si="7"/>
        <v>How a Depth to Lime Stone of 0-4 will affect Existing Gravity Sewer</v>
      </c>
      <c r="CD19" s="118" t="str">
        <f t="shared" si="7"/>
        <v>How a Depth to Lime Stone of 0-4 will affect Development Density</v>
      </c>
      <c r="CE19" s="118" t="str">
        <f t="shared" si="7"/>
        <v>How a Depth to Lime Stone of 0-4 will affect Development Density</v>
      </c>
      <c r="CF19" s="118" t="str">
        <f t="shared" si="7"/>
        <v>How a Depth to Lime Stone of 0-4 will affect Development Density</v>
      </c>
      <c r="CG19" s="118" t="str">
        <f t="shared" si="7"/>
        <v>How a Depth to Lime Stone of 0-4 will affect Development Density</v>
      </c>
      <c r="CH19" s="118" t="str">
        <f t="shared" si="7"/>
        <v>How a Depth to Lime Stone of 0-4 will affect Development Density</v>
      </c>
      <c r="CI19" s="118" t="str">
        <f t="shared" si="7"/>
        <v>How a Depth to Lime Stone of 0-4 will affect Neighborhood Characteristic</v>
      </c>
      <c r="CJ19" s="118" t="str">
        <f t="shared" si="7"/>
        <v>How a Depth to Lime Stone of 0-4 will affect Neighborhood Characteristic</v>
      </c>
      <c r="CK19" s="118" t="str">
        <f t="shared" si="7"/>
        <v>How a Depth to Lime Stone of 0-4 will affect Neighborhood Characteristic</v>
      </c>
      <c r="CL19" s="118" t="str">
        <f t="shared" si="7"/>
        <v>How a Depth to Lime Stone of 0-4 will affect Neighborhood Characteristic</v>
      </c>
      <c r="CM19" s="115"/>
      <c r="CN19" s="115"/>
      <c r="CO19" s="115"/>
      <c r="CP19" s="115"/>
      <c r="CQ19" s="115"/>
      <c r="CR19" s="115"/>
      <c r="CS19" s="115"/>
      <c r="CT19" s="115"/>
      <c r="CU19" s="115"/>
      <c r="CV19" s="115"/>
      <c r="CW19" s="1"/>
      <c r="CX19" s="1"/>
      <c r="CY19" s="1"/>
      <c r="CZ19" s="1"/>
      <c r="DA19" s="1"/>
      <c r="DB19" s="1"/>
      <c r="DC19" s="1"/>
      <c r="DD19" s="1"/>
      <c r="DE19" s="1"/>
      <c r="DF19" s="1"/>
      <c r="DG19" s="1"/>
      <c r="DH19" s="1"/>
      <c r="DI19" s="1"/>
      <c r="DJ19" s="1"/>
      <c r="DK19" s="1"/>
      <c r="DL19" s="1"/>
    </row>
    <row r="20" spans="1:116" x14ac:dyDescent="0.35">
      <c r="A20" s="45"/>
      <c r="B20" s="45" t="s">
        <v>33</v>
      </c>
      <c r="C20" s="115" t="s">
        <v>34</v>
      </c>
      <c r="D20" s="116" t="s">
        <v>55</v>
      </c>
      <c r="E20" s="45"/>
      <c r="F20" s="115" t="str">
        <f t="array" ref="F20">IFERROR(INDEX(Model!$J$21:$J$45,MATCH(D20&amp;C20,Model!$J$21:$J$45&amp;Model!$A$21:$A$45,0)),"")</f>
        <v/>
      </c>
      <c r="G20" s="118" t="str">
        <f t="shared" si="2"/>
        <v>How a Depth to Lime Stone of 4-8 will affect Water Table</v>
      </c>
      <c r="H20" s="118" t="str">
        <f t="shared" si="8"/>
        <v>How a Depth to Lime Stone of 4-8 will affect Water Table</v>
      </c>
      <c r="I20" s="118" t="str">
        <f t="shared" si="8"/>
        <v>How a Depth to Lime Stone of 4-8 will affect Water Table</v>
      </c>
      <c r="J20" s="118" t="str">
        <f t="shared" si="8"/>
        <v>How a Depth to Lime Stone of 4-8 will affect Open Right-of-Way</v>
      </c>
      <c r="K20" s="118" t="str">
        <f t="shared" si="8"/>
        <v>How a Depth to Lime Stone of 4-8 will affect Open Right-of-Way</v>
      </c>
      <c r="L20" s="118" t="str">
        <f t="shared" si="8"/>
        <v>How a Depth to Lime Stone of 4-8 will affect Open Right-of-Way</v>
      </c>
      <c r="M20" s="118" t="str">
        <f t="shared" si="8"/>
        <v>How a Depth to Lime Stone of 4-8 will affect Soil Type</v>
      </c>
      <c r="N20" s="118" t="str">
        <f t="shared" si="8"/>
        <v>How a Depth to Lime Stone of 4-8 will affect Soil Type</v>
      </c>
      <c r="O20" s="118" t="str">
        <f t="shared" si="8"/>
        <v>How a Depth to Lime Stone of 4-8 will affect Soil Type</v>
      </c>
      <c r="P20" s="118" t="str">
        <f t="shared" si="8"/>
        <v>How a Depth to Lime Stone of 4-8 will affect Depth to Hard Rock</v>
      </c>
      <c r="Q20" s="118" t="str">
        <f t="shared" si="8"/>
        <v>How a Depth to Lime Stone of 4-8 will affect Depth to Hard Rock</v>
      </c>
      <c r="R20" s="118" t="str">
        <f t="shared" si="8"/>
        <v>How a Depth to Lime Stone of 4-8 will affect Depth to Hard Rock</v>
      </c>
      <c r="S20" s="118" t="str">
        <f t="shared" si="8"/>
        <v/>
      </c>
      <c r="T20" s="118" t="str">
        <f t="shared" si="8"/>
        <v/>
      </c>
      <c r="U20" s="118" t="str">
        <f t="shared" si="8"/>
        <v/>
      </c>
      <c r="V20" s="118" t="str">
        <f t="shared" si="8"/>
        <v>How a Depth to Lime Stone of 4-8 will affect Existing Gravity Sewer</v>
      </c>
      <c r="W20" s="118" t="str">
        <f t="shared" si="8"/>
        <v>How a Depth to Lime Stone of 4-8 will affect Existing Gravity Sewer</v>
      </c>
      <c r="X20" s="118" t="str">
        <f t="shared" si="8"/>
        <v>How a Depth to Lime Stone of 4-8 will affect Existing Gravity Sewer</v>
      </c>
      <c r="Y20" s="118" t="str">
        <f t="shared" si="8"/>
        <v>How a Depth to Lime Stone of 4-8 will affect Existing Gravity Sewer</v>
      </c>
      <c r="Z20" s="118" t="str">
        <f t="shared" si="8"/>
        <v>How a Depth to Lime Stone of 4-8 will affect Development Density</v>
      </c>
      <c r="AA20" s="118" t="str">
        <f t="shared" si="8"/>
        <v>How a Depth to Lime Stone of 4-8 will affect Development Density</v>
      </c>
      <c r="AB20" s="118" t="str">
        <f t="shared" si="8"/>
        <v>How a Depth to Lime Stone of 4-8 will affect Development Density</v>
      </c>
      <c r="AC20" s="118" t="str">
        <f t="shared" si="8"/>
        <v>How a Depth to Lime Stone of 4-8 will affect Development Density</v>
      </c>
      <c r="AD20" s="118" t="str">
        <f t="shared" si="8"/>
        <v>How a Depth to Lime Stone of 4-8 will affect Development Density</v>
      </c>
      <c r="AE20" s="118" t="str">
        <f t="shared" si="8"/>
        <v>How a Depth to Lime Stone of 4-8 will affect Neighborhood Characteristic</v>
      </c>
      <c r="AF20" s="118" t="str">
        <f t="shared" si="8"/>
        <v>How a Depth to Lime Stone of 4-8 will affect Neighborhood Characteristic</v>
      </c>
      <c r="AG20" s="118" t="str">
        <f t="shared" si="8"/>
        <v>How a Depth to Lime Stone of 4-8 will affect Neighborhood Characteristic</v>
      </c>
      <c r="AH20" s="118" t="str">
        <f t="shared" si="8"/>
        <v>How a Depth to Lime Stone of 4-8 will affect Neighborhood Characteristic</v>
      </c>
      <c r="AI20" s="118" t="str">
        <f t="shared" si="8"/>
        <v>How a Depth to Lime Stone of 4-8 will affect Water Table</v>
      </c>
      <c r="AJ20" s="118" t="str">
        <f t="shared" si="8"/>
        <v>How a Depth to Lime Stone of 4-8 will affect Water Table</v>
      </c>
      <c r="AK20" s="118" t="str">
        <f t="shared" si="8"/>
        <v>How a Depth to Lime Stone of 4-8 will affect Water Table</v>
      </c>
      <c r="AL20" s="118" t="str">
        <f t="shared" si="8"/>
        <v>How a Depth to Lime Stone of 4-8 will affect Open Right-of-Way</v>
      </c>
      <c r="AM20" s="118" t="str">
        <f t="shared" si="8"/>
        <v>How a Depth to Lime Stone of 4-8 will affect Open Right-of-Way</v>
      </c>
      <c r="AN20" s="118" t="str">
        <f t="shared" si="8"/>
        <v>How a Depth to Lime Stone of 4-8 will affect Open Right-of-Way</v>
      </c>
      <c r="AO20" s="118" t="str">
        <f t="shared" si="8"/>
        <v>How a Depth to Lime Stone of 4-8 will affect Soil Type</v>
      </c>
      <c r="AP20" s="118" t="str">
        <f t="shared" si="8"/>
        <v>How a Depth to Lime Stone of 4-8 will affect Soil Type</v>
      </c>
      <c r="AQ20" s="118" t="str">
        <f t="shared" si="8"/>
        <v>How a Depth to Lime Stone of 4-8 will affect Soil Type</v>
      </c>
      <c r="AR20" s="118" t="str">
        <f t="shared" si="8"/>
        <v>How a Depth to Lime Stone of 4-8 will affect Depth to Hard Rock</v>
      </c>
      <c r="AS20" s="118" t="str">
        <f t="shared" si="8"/>
        <v>How a Depth to Lime Stone of 4-8 will affect Depth to Hard Rock</v>
      </c>
      <c r="AT20" s="118" t="str">
        <f t="shared" si="8"/>
        <v>How a Depth to Lime Stone of 4-8 will affect Depth to Hard Rock</v>
      </c>
      <c r="AU20" s="118" t="str">
        <f t="shared" si="8"/>
        <v/>
      </c>
      <c r="AV20" s="118" t="str">
        <f t="shared" si="8"/>
        <v/>
      </c>
      <c r="AW20" s="118" t="str">
        <f t="shared" si="8"/>
        <v/>
      </c>
      <c r="AX20" s="118" t="str">
        <f t="shared" si="8"/>
        <v>How a Depth to Lime Stone of 4-8 will affect Existing Gravity Sewer</v>
      </c>
      <c r="AY20" s="118" t="str">
        <f t="shared" si="8"/>
        <v>How a Depth to Lime Stone of 4-8 will affect Existing Gravity Sewer</v>
      </c>
      <c r="AZ20" s="118" t="str">
        <f t="shared" si="8"/>
        <v>How a Depth to Lime Stone of 4-8 will affect Existing Gravity Sewer</v>
      </c>
      <c r="BA20" s="118" t="str">
        <f t="shared" si="8"/>
        <v>How a Depth to Lime Stone of 4-8 will affect Existing Gravity Sewer</v>
      </c>
      <c r="BB20" s="118" t="str">
        <f t="shared" si="8"/>
        <v>How a Depth to Lime Stone of 4-8 will affect Development Density</v>
      </c>
      <c r="BC20" s="118" t="str">
        <f t="shared" si="8"/>
        <v>How a Depth to Lime Stone of 4-8 will affect Development Density</v>
      </c>
      <c r="BD20" s="118" t="str">
        <f t="shared" si="8"/>
        <v>How a Depth to Lime Stone of 4-8 will affect Development Density</v>
      </c>
      <c r="BE20" s="118" t="str">
        <f t="shared" si="8"/>
        <v>How a Depth to Lime Stone of 4-8 will affect Development Density</v>
      </c>
      <c r="BF20" s="118" t="str">
        <f t="shared" si="8"/>
        <v>How a Depth to Lime Stone of 4-8 will affect Development Density</v>
      </c>
      <c r="BG20" s="118" t="str">
        <f t="shared" si="8"/>
        <v>How a Depth to Lime Stone of 4-8 will affect Neighborhood Characteristic</v>
      </c>
      <c r="BH20" s="118" t="str">
        <f t="shared" si="8"/>
        <v>How a Depth to Lime Stone of 4-8 will affect Neighborhood Characteristic</v>
      </c>
      <c r="BI20" s="118" t="str">
        <f t="shared" si="8"/>
        <v>How a Depth to Lime Stone of 4-8 will affect Neighborhood Characteristic</v>
      </c>
      <c r="BJ20" s="118" t="str">
        <f t="shared" si="8"/>
        <v>How a Depth to Lime Stone of 4-8 will affect Neighborhood Characteristic</v>
      </c>
      <c r="BK20" s="118" t="str">
        <f t="shared" si="8"/>
        <v>How a Depth to Lime Stone of 4-8 will affect Water Table</v>
      </c>
      <c r="BL20" s="118" t="str">
        <f t="shared" si="8"/>
        <v>How a Depth to Lime Stone of 4-8 will affect Water Table</v>
      </c>
      <c r="BM20" s="118" t="str">
        <f t="shared" si="8"/>
        <v>How a Depth to Lime Stone of 4-8 will affect Water Table</v>
      </c>
      <c r="BN20" s="118" t="str">
        <f t="shared" si="8"/>
        <v>How a Depth to Lime Stone of 4-8 will affect Open Right-of-Way</v>
      </c>
      <c r="BO20" s="118" t="str">
        <f t="shared" si="8"/>
        <v>How a Depth to Lime Stone of 4-8 will affect Open Right-of-Way</v>
      </c>
      <c r="BP20" s="118" t="str">
        <f t="shared" si="8"/>
        <v>How a Depth to Lime Stone of 4-8 will affect Open Right-of-Way</v>
      </c>
      <c r="BQ20" s="118" t="str">
        <f t="shared" si="8"/>
        <v>How a Depth to Lime Stone of 4-8 will affect Soil Type</v>
      </c>
      <c r="BR20" s="118" t="str">
        <f t="shared" si="8"/>
        <v>How a Depth to Lime Stone of 4-8 will affect Soil Type</v>
      </c>
      <c r="BS20" s="118" t="str">
        <f t="shared" ref="BS20:CL23" si="9">IF(BS$3=$C20,"","How a "&amp;$B20&amp;" of "&amp;$D20&amp;" will affect "&amp;BS$1)</f>
        <v>How a Depth to Lime Stone of 4-8 will affect Soil Type</v>
      </c>
      <c r="BT20" s="118" t="str">
        <f t="shared" si="9"/>
        <v>How a Depth to Lime Stone of 4-8 will affect Depth to Hard Rock</v>
      </c>
      <c r="BU20" s="118" t="str">
        <f t="shared" si="9"/>
        <v>How a Depth to Lime Stone of 4-8 will affect Depth to Hard Rock</v>
      </c>
      <c r="BV20" s="118" t="str">
        <f t="shared" si="9"/>
        <v>How a Depth to Lime Stone of 4-8 will affect Depth to Hard Rock</v>
      </c>
      <c r="BW20" s="118" t="str">
        <f t="shared" si="9"/>
        <v/>
      </c>
      <c r="BX20" s="118" t="str">
        <f t="shared" si="9"/>
        <v/>
      </c>
      <c r="BY20" s="118" t="str">
        <f t="shared" si="9"/>
        <v/>
      </c>
      <c r="BZ20" s="118" t="str">
        <f t="shared" si="9"/>
        <v>How a Depth to Lime Stone of 4-8 will affect Existing Gravity Sewer</v>
      </c>
      <c r="CA20" s="118" t="str">
        <f t="shared" si="9"/>
        <v>How a Depth to Lime Stone of 4-8 will affect Existing Gravity Sewer</v>
      </c>
      <c r="CB20" s="118" t="str">
        <f t="shared" si="9"/>
        <v>How a Depth to Lime Stone of 4-8 will affect Existing Gravity Sewer</v>
      </c>
      <c r="CC20" s="118" t="str">
        <f t="shared" si="9"/>
        <v>How a Depth to Lime Stone of 4-8 will affect Existing Gravity Sewer</v>
      </c>
      <c r="CD20" s="118" t="str">
        <f t="shared" si="9"/>
        <v>How a Depth to Lime Stone of 4-8 will affect Development Density</v>
      </c>
      <c r="CE20" s="118" t="str">
        <f t="shared" si="9"/>
        <v>How a Depth to Lime Stone of 4-8 will affect Development Density</v>
      </c>
      <c r="CF20" s="118" t="str">
        <f t="shared" si="9"/>
        <v>How a Depth to Lime Stone of 4-8 will affect Development Density</v>
      </c>
      <c r="CG20" s="118" t="str">
        <f t="shared" si="9"/>
        <v>How a Depth to Lime Stone of 4-8 will affect Development Density</v>
      </c>
      <c r="CH20" s="118" t="str">
        <f t="shared" si="9"/>
        <v>How a Depth to Lime Stone of 4-8 will affect Development Density</v>
      </c>
      <c r="CI20" s="118" t="str">
        <f t="shared" si="9"/>
        <v>How a Depth to Lime Stone of 4-8 will affect Neighborhood Characteristic</v>
      </c>
      <c r="CJ20" s="118" t="str">
        <f t="shared" si="9"/>
        <v>How a Depth to Lime Stone of 4-8 will affect Neighborhood Characteristic</v>
      </c>
      <c r="CK20" s="118" t="str">
        <f t="shared" si="9"/>
        <v>How a Depth to Lime Stone of 4-8 will affect Neighborhood Characteristic</v>
      </c>
      <c r="CL20" s="118" t="str">
        <f t="shared" si="9"/>
        <v>How a Depth to Lime Stone of 4-8 will affect Neighborhood Characteristic</v>
      </c>
      <c r="CM20" s="115"/>
      <c r="CN20" s="115"/>
      <c r="CO20" s="115"/>
      <c r="CP20" s="115"/>
      <c r="CQ20" s="115"/>
      <c r="CR20" s="115"/>
      <c r="CS20" s="115"/>
      <c r="CT20" s="115"/>
      <c r="CU20" s="115"/>
      <c r="CV20" s="115"/>
      <c r="CW20" s="1"/>
      <c r="CX20" s="1"/>
      <c r="CY20" s="1"/>
      <c r="CZ20" s="1"/>
      <c r="DA20" s="1"/>
      <c r="DB20" s="1"/>
      <c r="DC20" s="1"/>
      <c r="DD20" s="1"/>
      <c r="DE20" s="1"/>
      <c r="DF20" s="1"/>
      <c r="DG20" s="1"/>
      <c r="DH20" s="1"/>
      <c r="DI20" s="1"/>
      <c r="DJ20" s="1"/>
      <c r="DK20" s="1"/>
      <c r="DL20" s="1"/>
    </row>
    <row r="21" spans="1:116" x14ac:dyDescent="0.35">
      <c r="A21" s="45"/>
      <c r="B21" s="45" t="s">
        <v>33</v>
      </c>
      <c r="C21" s="115" t="s">
        <v>34</v>
      </c>
      <c r="D21" s="116" t="s">
        <v>21</v>
      </c>
      <c r="E21" s="45"/>
      <c r="F21" s="115" t="str">
        <f t="array" ref="F21">IFERROR(INDEX(Model!$J$21:$J$45,MATCH(D21&amp;C21,Model!$J$21:$J$45&amp;Model!$A$21:$A$45,0)),"")</f>
        <v/>
      </c>
      <c r="G21" s="118" t="str">
        <f t="shared" si="2"/>
        <v>How a Depth to Lime Stone of 8+ will affect Water Table</v>
      </c>
      <c r="H21" s="118" t="str">
        <f t="shared" ref="H21:BS24" si="10">IF(H$3=$C21,"","How a "&amp;$B21&amp;" of "&amp;$D21&amp;" will affect "&amp;H$1)</f>
        <v>How a Depth to Lime Stone of 8+ will affect Water Table</v>
      </c>
      <c r="I21" s="118" t="str">
        <f t="shared" si="10"/>
        <v>How a Depth to Lime Stone of 8+ will affect Water Table</v>
      </c>
      <c r="J21" s="118" t="str">
        <f t="shared" si="10"/>
        <v>How a Depth to Lime Stone of 8+ will affect Open Right-of-Way</v>
      </c>
      <c r="K21" s="118" t="str">
        <f t="shared" si="10"/>
        <v>How a Depth to Lime Stone of 8+ will affect Open Right-of-Way</v>
      </c>
      <c r="L21" s="118" t="str">
        <f t="shared" si="10"/>
        <v>How a Depth to Lime Stone of 8+ will affect Open Right-of-Way</v>
      </c>
      <c r="M21" s="118" t="str">
        <f t="shared" si="10"/>
        <v>How a Depth to Lime Stone of 8+ will affect Soil Type</v>
      </c>
      <c r="N21" s="118" t="str">
        <f t="shared" si="10"/>
        <v>How a Depth to Lime Stone of 8+ will affect Soil Type</v>
      </c>
      <c r="O21" s="118" t="str">
        <f t="shared" si="10"/>
        <v>How a Depth to Lime Stone of 8+ will affect Soil Type</v>
      </c>
      <c r="P21" s="118" t="str">
        <f t="shared" si="10"/>
        <v>How a Depth to Lime Stone of 8+ will affect Depth to Hard Rock</v>
      </c>
      <c r="Q21" s="118" t="str">
        <f t="shared" si="10"/>
        <v>How a Depth to Lime Stone of 8+ will affect Depth to Hard Rock</v>
      </c>
      <c r="R21" s="118" t="str">
        <f t="shared" si="10"/>
        <v>How a Depth to Lime Stone of 8+ will affect Depth to Hard Rock</v>
      </c>
      <c r="S21" s="118" t="str">
        <f t="shared" si="10"/>
        <v/>
      </c>
      <c r="T21" s="118" t="str">
        <f t="shared" si="10"/>
        <v/>
      </c>
      <c r="U21" s="118" t="str">
        <f t="shared" si="10"/>
        <v/>
      </c>
      <c r="V21" s="118" t="str">
        <f t="shared" si="10"/>
        <v>How a Depth to Lime Stone of 8+ will affect Existing Gravity Sewer</v>
      </c>
      <c r="W21" s="118" t="str">
        <f t="shared" si="10"/>
        <v>How a Depth to Lime Stone of 8+ will affect Existing Gravity Sewer</v>
      </c>
      <c r="X21" s="118" t="str">
        <f t="shared" si="10"/>
        <v>How a Depth to Lime Stone of 8+ will affect Existing Gravity Sewer</v>
      </c>
      <c r="Y21" s="118" t="str">
        <f t="shared" si="10"/>
        <v>How a Depth to Lime Stone of 8+ will affect Existing Gravity Sewer</v>
      </c>
      <c r="Z21" s="118" t="str">
        <f t="shared" si="10"/>
        <v>How a Depth to Lime Stone of 8+ will affect Development Density</v>
      </c>
      <c r="AA21" s="118" t="str">
        <f t="shared" si="10"/>
        <v>How a Depth to Lime Stone of 8+ will affect Development Density</v>
      </c>
      <c r="AB21" s="118" t="str">
        <f t="shared" si="10"/>
        <v>How a Depth to Lime Stone of 8+ will affect Development Density</v>
      </c>
      <c r="AC21" s="118" t="str">
        <f t="shared" si="10"/>
        <v>How a Depth to Lime Stone of 8+ will affect Development Density</v>
      </c>
      <c r="AD21" s="118" t="str">
        <f t="shared" si="10"/>
        <v>How a Depth to Lime Stone of 8+ will affect Development Density</v>
      </c>
      <c r="AE21" s="118" t="str">
        <f t="shared" si="10"/>
        <v>How a Depth to Lime Stone of 8+ will affect Neighborhood Characteristic</v>
      </c>
      <c r="AF21" s="118" t="str">
        <f t="shared" si="10"/>
        <v>How a Depth to Lime Stone of 8+ will affect Neighborhood Characteristic</v>
      </c>
      <c r="AG21" s="118" t="str">
        <f t="shared" si="10"/>
        <v>How a Depth to Lime Stone of 8+ will affect Neighborhood Characteristic</v>
      </c>
      <c r="AH21" s="118" t="str">
        <f t="shared" si="10"/>
        <v>How a Depth to Lime Stone of 8+ will affect Neighborhood Characteristic</v>
      </c>
      <c r="AI21" s="118" t="str">
        <f t="shared" si="10"/>
        <v>How a Depth to Lime Stone of 8+ will affect Water Table</v>
      </c>
      <c r="AJ21" s="118" t="str">
        <f t="shared" si="10"/>
        <v>How a Depth to Lime Stone of 8+ will affect Water Table</v>
      </c>
      <c r="AK21" s="118" t="str">
        <f t="shared" si="10"/>
        <v>How a Depth to Lime Stone of 8+ will affect Water Table</v>
      </c>
      <c r="AL21" s="118" t="str">
        <f t="shared" si="10"/>
        <v>How a Depth to Lime Stone of 8+ will affect Open Right-of-Way</v>
      </c>
      <c r="AM21" s="118" t="str">
        <f t="shared" si="10"/>
        <v>How a Depth to Lime Stone of 8+ will affect Open Right-of-Way</v>
      </c>
      <c r="AN21" s="118" t="str">
        <f t="shared" si="10"/>
        <v>How a Depth to Lime Stone of 8+ will affect Open Right-of-Way</v>
      </c>
      <c r="AO21" s="118" t="str">
        <f t="shared" si="10"/>
        <v>How a Depth to Lime Stone of 8+ will affect Soil Type</v>
      </c>
      <c r="AP21" s="118" t="str">
        <f t="shared" si="10"/>
        <v>How a Depth to Lime Stone of 8+ will affect Soil Type</v>
      </c>
      <c r="AQ21" s="118" t="str">
        <f t="shared" si="10"/>
        <v>How a Depth to Lime Stone of 8+ will affect Soil Type</v>
      </c>
      <c r="AR21" s="118" t="str">
        <f t="shared" si="10"/>
        <v>How a Depth to Lime Stone of 8+ will affect Depth to Hard Rock</v>
      </c>
      <c r="AS21" s="118" t="str">
        <f t="shared" si="10"/>
        <v>How a Depth to Lime Stone of 8+ will affect Depth to Hard Rock</v>
      </c>
      <c r="AT21" s="118" t="str">
        <f t="shared" si="10"/>
        <v>How a Depth to Lime Stone of 8+ will affect Depth to Hard Rock</v>
      </c>
      <c r="AU21" s="118" t="str">
        <f t="shared" si="10"/>
        <v/>
      </c>
      <c r="AV21" s="118" t="str">
        <f t="shared" si="10"/>
        <v/>
      </c>
      <c r="AW21" s="118" t="str">
        <f t="shared" si="10"/>
        <v/>
      </c>
      <c r="AX21" s="118" t="str">
        <f t="shared" si="10"/>
        <v>How a Depth to Lime Stone of 8+ will affect Existing Gravity Sewer</v>
      </c>
      <c r="AY21" s="118" t="str">
        <f t="shared" si="10"/>
        <v>How a Depth to Lime Stone of 8+ will affect Existing Gravity Sewer</v>
      </c>
      <c r="AZ21" s="118" t="str">
        <f t="shared" si="10"/>
        <v>How a Depth to Lime Stone of 8+ will affect Existing Gravity Sewer</v>
      </c>
      <c r="BA21" s="118" t="str">
        <f t="shared" si="10"/>
        <v>How a Depth to Lime Stone of 8+ will affect Existing Gravity Sewer</v>
      </c>
      <c r="BB21" s="118" t="str">
        <f t="shared" si="10"/>
        <v>How a Depth to Lime Stone of 8+ will affect Development Density</v>
      </c>
      <c r="BC21" s="118" t="str">
        <f t="shared" si="10"/>
        <v>How a Depth to Lime Stone of 8+ will affect Development Density</v>
      </c>
      <c r="BD21" s="118" t="str">
        <f t="shared" si="10"/>
        <v>How a Depth to Lime Stone of 8+ will affect Development Density</v>
      </c>
      <c r="BE21" s="118" t="str">
        <f t="shared" si="10"/>
        <v>How a Depth to Lime Stone of 8+ will affect Development Density</v>
      </c>
      <c r="BF21" s="118" t="str">
        <f t="shared" si="10"/>
        <v>How a Depth to Lime Stone of 8+ will affect Development Density</v>
      </c>
      <c r="BG21" s="118" t="str">
        <f t="shared" si="10"/>
        <v>How a Depth to Lime Stone of 8+ will affect Neighborhood Characteristic</v>
      </c>
      <c r="BH21" s="118" t="str">
        <f t="shared" si="10"/>
        <v>How a Depth to Lime Stone of 8+ will affect Neighborhood Characteristic</v>
      </c>
      <c r="BI21" s="118" t="str">
        <f t="shared" si="10"/>
        <v>How a Depth to Lime Stone of 8+ will affect Neighborhood Characteristic</v>
      </c>
      <c r="BJ21" s="118" t="str">
        <f t="shared" si="10"/>
        <v>How a Depth to Lime Stone of 8+ will affect Neighborhood Characteristic</v>
      </c>
      <c r="BK21" s="118" t="str">
        <f t="shared" si="10"/>
        <v>How a Depth to Lime Stone of 8+ will affect Water Table</v>
      </c>
      <c r="BL21" s="118" t="str">
        <f t="shared" si="10"/>
        <v>How a Depth to Lime Stone of 8+ will affect Water Table</v>
      </c>
      <c r="BM21" s="118" t="str">
        <f t="shared" si="10"/>
        <v>How a Depth to Lime Stone of 8+ will affect Water Table</v>
      </c>
      <c r="BN21" s="118" t="str">
        <f t="shared" si="10"/>
        <v>How a Depth to Lime Stone of 8+ will affect Open Right-of-Way</v>
      </c>
      <c r="BO21" s="118" t="str">
        <f t="shared" si="10"/>
        <v>How a Depth to Lime Stone of 8+ will affect Open Right-of-Way</v>
      </c>
      <c r="BP21" s="118" t="str">
        <f t="shared" si="10"/>
        <v>How a Depth to Lime Stone of 8+ will affect Open Right-of-Way</v>
      </c>
      <c r="BQ21" s="118" t="str">
        <f t="shared" si="10"/>
        <v>How a Depth to Lime Stone of 8+ will affect Soil Type</v>
      </c>
      <c r="BR21" s="118" t="str">
        <f t="shared" si="10"/>
        <v>How a Depth to Lime Stone of 8+ will affect Soil Type</v>
      </c>
      <c r="BS21" s="118" t="str">
        <f t="shared" si="10"/>
        <v>How a Depth to Lime Stone of 8+ will affect Soil Type</v>
      </c>
      <c r="BT21" s="118" t="str">
        <f t="shared" si="9"/>
        <v>How a Depth to Lime Stone of 8+ will affect Depth to Hard Rock</v>
      </c>
      <c r="BU21" s="118" t="str">
        <f t="shared" si="9"/>
        <v>How a Depth to Lime Stone of 8+ will affect Depth to Hard Rock</v>
      </c>
      <c r="BV21" s="118" t="str">
        <f t="shared" si="9"/>
        <v>How a Depth to Lime Stone of 8+ will affect Depth to Hard Rock</v>
      </c>
      <c r="BW21" s="118" t="str">
        <f t="shared" si="9"/>
        <v/>
      </c>
      <c r="BX21" s="118" t="str">
        <f t="shared" si="9"/>
        <v/>
      </c>
      <c r="BY21" s="118" t="str">
        <f t="shared" si="9"/>
        <v/>
      </c>
      <c r="BZ21" s="118" t="str">
        <f t="shared" si="9"/>
        <v>How a Depth to Lime Stone of 8+ will affect Existing Gravity Sewer</v>
      </c>
      <c r="CA21" s="118" t="str">
        <f t="shared" si="9"/>
        <v>How a Depth to Lime Stone of 8+ will affect Existing Gravity Sewer</v>
      </c>
      <c r="CB21" s="118" t="str">
        <f t="shared" si="9"/>
        <v>How a Depth to Lime Stone of 8+ will affect Existing Gravity Sewer</v>
      </c>
      <c r="CC21" s="118" t="str">
        <f t="shared" si="9"/>
        <v>How a Depth to Lime Stone of 8+ will affect Existing Gravity Sewer</v>
      </c>
      <c r="CD21" s="118" t="str">
        <f t="shared" si="9"/>
        <v>How a Depth to Lime Stone of 8+ will affect Development Density</v>
      </c>
      <c r="CE21" s="118" t="str">
        <f t="shared" si="9"/>
        <v>How a Depth to Lime Stone of 8+ will affect Development Density</v>
      </c>
      <c r="CF21" s="118" t="str">
        <f t="shared" si="9"/>
        <v>How a Depth to Lime Stone of 8+ will affect Development Density</v>
      </c>
      <c r="CG21" s="118" t="str">
        <f t="shared" si="9"/>
        <v>How a Depth to Lime Stone of 8+ will affect Development Density</v>
      </c>
      <c r="CH21" s="118" t="str">
        <f t="shared" si="9"/>
        <v>How a Depth to Lime Stone of 8+ will affect Development Density</v>
      </c>
      <c r="CI21" s="118" t="str">
        <f t="shared" si="9"/>
        <v>How a Depth to Lime Stone of 8+ will affect Neighborhood Characteristic</v>
      </c>
      <c r="CJ21" s="118" t="str">
        <f t="shared" si="9"/>
        <v>How a Depth to Lime Stone of 8+ will affect Neighborhood Characteristic</v>
      </c>
      <c r="CK21" s="118" t="str">
        <f t="shared" si="9"/>
        <v>How a Depth to Lime Stone of 8+ will affect Neighborhood Characteristic</v>
      </c>
      <c r="CL21" s="118" t="str">
        <f t="shared" si="9"/>
        <v>How a Depth to Lime Stone of 8+ will affect Neighborhood Characteristic</v>
      </c>
      <c r="CM21" s="115"/>
      <c r="CN21" s="115"/>
      <c r="CO21" s="115"/>
      <c r="CP21" s="115"/>
      <c r="CQ21" s="115"/>
      <c r="CR21" s="115"/>
      <c r="CS21" s="115"/>
      <c r="CT21" s="115"/>
      <c r="CU21" s="115"/>
      <c r="CV21" s="115"/>
      <c r="CW21" s="1"/>
      <c r="CX21" s="1"/>
      <c r="CY21" s="1"/>
      <c r="CZ21" s="1"/>
      <c r="DA21" s="1"/>
      <c r="DB21" s="1"/>
      <c r="DC21" s="1"/>
      <c r="DD21" s="1"/>
      <c r="DE21" s="1"/>
      <c r="DF21" s="1"/>
      <c r="DG21" s="1"/>
      <c r="DH21" s="1"/>
      <c r="DI21" s="1"/>
      <c r="DJ21" s="1"/>
      <c r="DK21" s="1"/>
      <c r="DL21" s="1"/>
    </row>
    <row r="22" spans="1:116" x14ac:dyDescent="0.35">
      <c r="A22" s="45"/>
      <c r="B22" s="45" t="s">
        <v>35</v>
      </c>
      <c r="C22" s="115" t="s">
        <v>38</v>
      </c>
      <c r="D22" s="116" t="s">
        <v>41</v>
      </c>
      <c r="E22" s="45"/>
      <c r="F22" s="115" t="str">
        <f t="array" ref="F22">IFERROR(INDEX(Model!$J$21:$J$45,MATCH(D22&amp;C22,Model!$J$21:$J$45&amp;Model!$A$21:$A$45,0)),"")</f>
        <v>Poor</v>
      </c>
      <c r="G22" s="118" t="str">
        <f t="shared" si="2"/>
        <v>How a Existing Grav Swr Condition of Poor will affect Water Table</v>
      </c>
      <c r="H22" s="118" t="str">
        <f t="shared" si="10"/>
        <v>How a Existing Grav Swr Condition of Poor will affect Water Table</v>
      </c>
      <c r="I22" s="118" t="str">
        <f t="shared" si="10"/>
        <v>How a Existing Grav Swr Condition of Poor will affect Water Table</v>
      </c>
      <c r="J22" s="118" t="str">
        <f t="shared" si="10"/>
        <v>How a Existing Grav Swr Condition of Poor will affect Open Right-of-Way</v>
      </c>
      <c r="K22" s="118" t="str">
        <f t="shared" si="10"/>
        <v>How a Existing Grav Swr Condition of Poor will affect Open Right-of-Way</v>
      </c>
      <c r="L22" s="118" t="str">
        <f t="shared" si="10"/>
        <v>How a Existing Grav Swr Condition of Poor will affect Open Right-of-Way</v>
      </c>
      <c r="M22" s="118" t="str">
        <f t="shared" si="10"/>
        <v>How a Existing Grav Swr Condition of Poor will affect Soil Type</v>
      </c>
      <c r="N22" s="118" t="str">
        <f t="shared" si="10"/>
        <v>How a Existing Grav Swr Condition of Poor will affect Soil Type</v>
      </c>
      <c r="O22" s="118" t="str">
        <f t="shared" si="10"/>
        <v>How a Existing Grav Swr Condition of Poor will affect Soil Type</v>
      </c>
      <c r="P22" s="118" t="str">
        <f t="shared" si="10"/>
        <v>How a Existing Grav Swr Condition of Poor will affect Depth to Hard Rock</v>
      </c>
      <c r="Q22" s="118" t="str">
        <f t="shared" si="10"/>
        <v>How a Existing Grav Swr Condition of Poor will affect Depth to Hard Rock</v>
      </c>
      <c r="R22" s="118" t="str">
        <f t="shared" si="10"/>
        <v>How a Existing Grav Swr Condition of Poor will affect Depth to Hard Rock</v>
      </c>
      <c r="S22" s="118" t="str">
        <f t="shared" si="10"/>
        <v>How a Existing Grav Swr Condition of Poor will affect Depth to Lime Stone</v>
      </c>
      <c r="T22" s="118" t="str">
        <f t="shared" si="10"/>
        <v>How a Existing Grav Swr Condition of Poor will affect Depth to Lime Stone</v>
      </c>
      <c r="U22" s="118" t="str">
        <f t="shared" si="10"/>
        <v>How a Existing Grav Swr Condition of Poor will affect Depth to Lime Stone</v>
      </c>
      <c r="V22" s="118" t="str">
        <f t="shared" si="10"/>
        <v/>
      </c>
      <c r="W22" s="118" t="str">
        <f t="shared" si="10"/>
        <v/>
      </c>
      <c r="X22" s="118" t="str">
        <f t="shared" si="10"/>
        <v/>
      </c>
      <c r="Y22" s="118" t="str">
        <f t="shared" si="10"/>
        <v/>
      </c>
      <c r="Z22" s="118" t="str">
        <f t="shared" si="10"/>
        <v>How a Existing Grav Swr Condition of Poor will affect Development Density</v>
      </c>
      <c r="AA22" s="118" t="str">
        <f t="shared" si="10"/>
        <v>How a Existing Grav Swr Condition of Poor will affect Development Density</v>
      </c>
      <c r="AB22" s="118" t="str">
        <f t="shared" si="10"/>
        <v>How a Existing Grav Swr Condition of Poor will affect Development Density</v>
      </c>
      <c r="AC22" s="118" t="str">
        <f t="shared" si="10"/>
        <v>How a Existing Grav Swr Condition of Poor will affect Development Density</v>
      </c>
      <c r="AD22" s="118" t="str">
        <f t="shared" si="10"/>
        <v>How a Existing Grav Swr Condition of Poor will affect Development Density</v>
      </c>
      <c r="AE22" s="118" t="str">
        <f t="shared" si="10"/>
        <v>How a Existing Grav Swr Condition of Poor will affect Neighborhood Characteristic</v>
      </c>
      <c r="AF22" s="118" t="str">
        <f t="shared" si="10"/>
        <v>How a Existing Grav Swr Condition of Poor will affect Neighborhood Characteristic</v>
      </c>
      <c r="AG22" s="118" t="str">
        <f t="shared" si="10"/>
        <v>How a Existing Grav Swr Condition of Poor will affect Neighborhood Characteristic</v>
      </c>
      <c r="AH22" s="118" t="str">
        <f t="shared" si="10"/>
        <v>How a Existing Grav Swr Condition of Poor will affect Neighborhood Characteristic</v>
      </c>
      <c r="AI22" s="118" t="str">
        <f t="shared" si="10"/>
        <v>How a Existing Grav Swr Condition of Poor will affect Water Table</v>
      </c>
      <c r="AJ22" s="118" t="str">
        <f t="shared" si="10"/>
        <v>How a Existing Grav Swr Condition of Poor will affect Water Table</v>
      </c>
      <c r="AK22" s="118" t="str">
        <f t="shared" si="10"/>
        <v>How a Existing Grav Swr Condition of Poor will affect Water Table</v>
      </c>
      <c r="AL22" s="118" t="str">
        <f t="shared" si="10"/>
        <v>How a Existing Grav Swr Condition of Poor will affect Open Right-of-Way</v>
      </c>
      <c r="AM22" s="118" t="str">
        <f t="shared" si="10"/>
        <v>How a Existing Grav Swr Condition of Poor will affect Open Right-of-Way</v>
      </c>
      <c r="AN22" s="118" t="str">
        <f t="shared" si="10"/>
        <v>How a Existing Grav Swr Condition of Poor will affect Open Right-of-Way</v>
      </c>
      <c r="AO22" s="118" t="str">
        <f t="shared" si="10"/>
        <v>How a Existing Grav Swr Condition of Poor will affect Soil Type</v>
      </c>
      <c r="AP22" s="118" t="str">
        <f t="shared" si="10"/>
        <v>How a Existing Grav Swr Condition of Poor will affect Soil Type</v>
      </c>
      <c r="AQ22" s="118" t="str">
        <f t="shared" si="10"/>
        <v>How a Existing Grav Swr Condition of Poor will affect Soil Type</v>
      </c>
      <c r="AR22" s="118" t="str">
        <f t="shared" si="10"/>
        <v>How a Existing Grav Swr Condition of Poor will affect Depth to Hard Rock</v>
      </c>
      <c r="AS22" s="118" t="str">
        <f t="shared" si="10"/>
        <v>How a Existing Grav Swr Condition of Poor will affect Depth to Hard Rock</v>
      </c>
      <c r="AT22" s="118" t="str">
        <f t="shared" si="10"/>
        <v>How a Existing Grav Swr Condition of Poor will affect Depth to Hard Rock</v>
      </c>
      <c r="AU22" s="118" t="str">
        <f t="shared" si="10"/>
        <v>How a Existing Grav Swr Condition of Poor will affect Depth to Lime Stone</v>
      </c>
      <c r="AV22" s="118" t="str">
        <f t="shared" si="10"/>
        <v>How a Existing Grav Swr Condition of Poor will affect Depth to Lime Stone</v>
      </c>
      <c r="AW22" s="118" t="str">
        <f t="shared" si="10"/>
        <v>How a Existing Grav Swr Condition of Poor will affect Depth to Lime Stone</v>
      </c>
      <c r="AX22" s="118" t="str">
        <f t="shared" si="10"/>
        <v/>
      </c>
      <c r="AY22" s="118" t="str">
        <f t="shared" si="10"/>
        <v/>
      </c>
      <c r="AZ22" s="118" t="str">
        <f t="shared" si="10"/>
        <v/>
      </c>
      <c r="BA22" s="118" t="str">
        <f t="shared" si="10"/>
        <v/>
      </c>
      <c r="BB22" s="118" t="str">
        <f t="shared" si="10"/>
        <v>How a Existing Grav Swr Condition of Poor will affect Development Density</v>
      </c>
      <c r="BC22" s="118" t="str">
        <f t="shared" si="10"/>
        <v>How a Existing Grav Swr Condition of Poor will affect Development Density</v>
      </c>
      <c r="BD22" s="118" t="str">
        <f t="shared" si="10"/>
        <v>How a Existing Grav Swr Condition of Poor will affect Development Density</v>
      </c>
      <c r="BE22" s="118" t="str">
        <f t="shared" si="10"/>
        <v>How a Existing Grav Swr Condition of Poor will affect Development Density</v>
      </c>
      <c r="BF22" s="118" t="str">
        <f t="shared" si="10"/>
        <v>How a Existing Grav Swr Condition of Poor will affect Development Density</v>
      </c>
      <c r="BG22" s="118" t="str">
        <f t="shared" si="10"/>
        <v>How a Existing Grav Swr Condition of Poor will affect Neighborhood Characteristic</v>
      </c>
      <c r="BH22" s="118" t="str">
        <f t="shared" si="10"/>
        <v>How a Existing Grav Swr Condition of Poor will affect Neighborhood Characteristic</v>
      </c>
      <c r="BI22" s="118" t="str">
        <f t="shared" si="10"/>
        <v>How a Existing Grav Swr Condition of Poor will affect Neighborhood Characteristic</v>
      </c>
      <c r="BJ22" s="118" t="str">
        <f t="shared" si="10"/>
        <v>How a Existing Grav Swr Condition of Poor will affect Neighborhood Characteristic</v>
      </c>
      <c r="BK22" s="118" t="str">
        <f t="shared" si="10"/>
        <v>How a Existing Grav Swr Condition of Poor will affect Water Table</v>
      </c>
      <c r="BL22" s="118" t="str">
        <f t="shared" si="10"/>
        <v>How a Existing Grav Swr Condition of Poor will affect Water Table</v>
      </c>
      <c r="BM22" s="118" t="str">
        <f t="shared" si="10"/>
        <v>How a Existing Grav Swr Condition of Poor will affect Water Table</v>
      </c>
      <c r="BN22" s="118" t="str">
        <f t="shared" si="10"/>
        <v>How a Existing Grav Swr Condition of Poor will affect Open Right-of-Way</v>
      </c>
      <c r="BO22" s="118" t="str">
        <f t="shared" si="10"/>
        <v>How a Existing Grav Swr Condition of Poor will affect Open Right-of-Way</v>
      </c>
      <c r="BP22" s="118" t="str">
        <f t="shared" si="10"/>
        <v>How a Existing Grav Swr Condition of Poor will affect Open Right-of-Way</v>
      </c>
      <c r="BQ22" s="118" t="str">
        <f t="shared" si="10"/>
        <v>How a Existing Grav Swr Condition of Poor will affect Soil Type</v>
      </c>
      <c r="BR22" s="118" t="str">
        <f t="shared" si="10"/>
        <v>How a Existing Grav Swr Condition of Poor will affect Soil Type</v>
      </c>
      <c r="BS22" s="118" t="str">
        <f t="shared" si="10"/>
        <v>How a Existing Grav Swr Condition of Poor will affect Soil Type</v>
      </c>
      <c r="BT22" s="118" t="str">
        <f t="shared" si="9"/>
        <v>How a Existing Grav Swr Condition of Poor will affect Depth to Hard Rock</v>
      </c>
      <c r="BU22" s="118" t="str">
        <f t="shared" si="9"/>
        <v>How a Existing Grav Swr Condition of Poor will affect Depth to Hard Rock</v>
      </c>
      <c r="BV22" s="118" t="str">
        <f t="shared" si="9"/>
        <v>How a Existing Grav Swr Condition of Poor will affect Depth to Hard Rock</v>
      </c>
      <c r="BW22" s="118" t="str">
        <f t="shared" si="9"/>
        <v>How a Existing Grav Swr Condition of Poor will affect Depth to Lime Stone</v>
      </c>
      <c r="BX22" s="118" t="str">
        <f t="shared" si="9"/>
        <v>How a Existing Grav Swr Condition of Poor will affect Depth to Lime Stone</v>
      </c>
      <c r="BY22" s="118" t="str">
        <f t="shared" si="9"/>
        <v>How a Existing Grav Swr Condition of Poor will affect Depth to Lime Stone</v>
      </c>
      <c r="BZ22" s="118" t="str">
        <f t="shared" si="9"/>
        <v/>
      </c>
      <c r="CA22" s="118" t="str">
        <f t="shared" si="9"/>
        <v/>
      </c>
      <c r="CB22" s="118" t="str">
        <f t="shared" si="9"/>
        <v/>
      </c>
      <c r="CC22" s="118" t="str">
        <f t="shared" si="9"/>
        <v/>
      </c>
      <c r="CD22" s="118" t="str">
        <f t="shared" si="9"/>
        <v>How a Existing Grav Swr Condition of Poor will affect Development Density</v>
      </c>
      <c r="CE22" s="118" t="str">
        <f t="shared" si="9"/>
        <v>How a Existing Grav Swr Condition of Poor will affect Development Density</v>
      </c>
      <c r="CF22" s="118" t="str">
        <f t="shared" si="9"/>
        <v>How a Existing Grav Swr Condition of Poor will affect Development Density</v>
      </c>
      <c r="CG22" s="118" t="str">
        <f t="shared" si="9"/>
        <v>How a Existing Grav Swr Condition of Poor will affect Development Density</v>
      </c>
      <c r="CH22" s="118" t="str">
        <f t="shared" si="9"/>
        <v>How a Existing Grav Swr Condition of Poor will affect Development Density</v>
      </c>
      <c r="CI22" s="118" t="str">
        <f t="shared" si="9"/>
        <v>How a Existing Grav Swr Condition of Poor will affect Neighborhood Characteristic</v>
      </c>
      <c r="CJ22" s="118" t="str">
        <f t="shared" si="9"/>
        <v>How a Existing Grav Swr Condition of Poor will affect Neighborhood Characteristic</v>
      </c>
      <c r="CK22" s="118" t="str">
        <f t="shared" si="9"/>
        <v>How a Existing Grav Swr Condition of Poor will affect Neighborhood Characteristic</v>
      </c>
      <c r="CL22" s="118" t="str">
        <f t="shared" si="9"/>
        <v>How a Existing Grav Swr Condition of Poor will affect Neighborhood Characteristic</v>
      </c>
      <c r="CM22" s="115"/>
      <c r="CN22" s="115"/>
      <c r="CO22" s="115"/>
      <c r="CP22" s="115"/>
      <c r="CQ22" s="115"/>
      <c r="CR22" s="115"/>
      <c r="CS22" s="115"/>
      <c r="CT22" s="115"/>
      <c r="CU22" s="115"/>
      <c r="CV22" s="115"/>
      <c r="CW22" s="1"/>
      <c r="CX22" s="1"/>
      <c r="CY22" s="1"/>
      <c r="CZ22" s="1"/>
      <c r="DA22" s="1"/>
      <c r="DB22" s="1"/>
      <c r="DC22" s="1"/>
      <c r="DD22" s="1"/>
      <c r="DE22" s="1"/>
      <c r="DF22" s="1"/>
      <c r="DG22" s="1"/>
      <c r="DH22" s="1"/>
      <c r="DI22" s="1"/>
      <c r="DJ22" s="1"/>
      <c r="DK22" s="1"/>
      <c r="DL22" s="1"/>
    </row>
    <row r="23" spans="1:116" x14ac:dyDescent="0.35">
      <c r="A23" s="45"/>
      <c r="B23" s="45" t="s">
        <v>35</v>
      </c>
      <c r="C23" s="115" t="s">
        <v>38</v>
      </c>
      <c r="D23" s="116" t="s">
        <v>42</v>
      </c>
      <c r="E23" s="45"/>
      <c r="F23" s="115" t="str">
        <f t="array" ref="F23">IFERROR(INDEX(Model!$J$21:$J$45,MATCH(D23&amp;C23,Model!$J$21:$J$45&amp;Model!$A$21:$A$45,0)),"")</f>
        <v/>
      </c>
      <c r="G23" s="118" t="str">
        <f t="shared" si="2"/>
        <v>How a Existing Grav Swr Condition of Fair will affect Water Table</v>
      </c>
      <c r="H23" s="118" t="str">
        <f t="shared" si="10"/>
        <v>How a Existing Grav Swr Condition of Fair will affect Water Table</v>
      </c>
      <c r="I23" s="118" t="str">
        <f t="shared" si="10"/>
        <v>How a Existing Grav Swr Condition of Fair will affect Water Table</v>
      </c>
      <c r="J23" s="118" t="str">
        <f t="shared" si="10"/>
        <v>How a Existing Grav Swr Condition of Fair will affect Open Right-of-Way</v>
      </c>
      <c r="K23" s="118" t="str">
        <f t="shared" si="10"/>
        <v>How a Existing Grav Swr Condition of Fair will affect Open Right-of-Way</v>
      </c>
      <c r="L23" s="118" t="str">
        <f t="shared" si="10"/>
        <v>How a Existing Grav Swr Condition of Fair will affect Open Right-of-Way</v>
      </c>
      <c r="M23" s="118" t="str">
        <f t="shared" si="10"/>
        <v>How a Existing Grav Swr Condition of Fair will affect Soil Type</v>
      </c>
      <c r="N23" s="118" t="str">
        <f t="shared" si="10"/>
        <v>How a Existing Grav Swr Condition of Fair will affect Soil Type</v>
      </c>
      <c r="O23" s="118" t="str">
        <f t="shared" si="10"/>
        <v>How a Existing Grav Swr Condition of Fair will affect Soil Type</v>
      </c>
      <c r="P23" s="118" t="str">
        <f t="shared" si="10"/>
        <v>How a Existing Grav Swr Condition of Fair will affect Depth to Hard Rock</v>
      </c>
      <c r="Q23" s="118" t="str">
        <f t="shared" si="10"/>
        <v>How a Existing Grav Swr Condition of Fair will affect Depth to Hard Rock</v>
      </c>
      <c r="R23" s="118" t="str">
        <f t="shared" si="10"/>
        <v>How a Existing Grav Swr Condition of Fair will affect Depth to Hard Rock</v>
      </c>
      <c r="S23" s="118" t="str">
        <f t="shared" si="10"/>
        <v>How a Existing Grav Swr Condition of Fair will affect Depth to Lime Stone</v>
      </c>
      <c r="T23" s="118" t="str">
        <f t="shared" si="10"/>
        <v>How a Existing Grav Swr Condition of Fair will affect Depth to Lime Stone</v>
      </c>
      <c r="U23" s="118" t="str">
        <f t="shared" si="10"/>
        <v>How a Existing Grav Swr Condition of Fair will affect Depth to Lime Stone</v>
      </c>
      <c r="V23" s="118" t="str">
        <f t="shared" si="10"/>
        <v/>
      </c>
      <c r="W23" s="118" t="str">
        <f t="shared" si="10"/>
        <v/>
      </c>
      <c r="X23" s="118" t="str">
        <f t="shared" si="10"/>
        <v/>
      </c>
      <c r="Y23" s="118" t="str">
        <f t="shared" si="10"/>
        <v/>
      </c>
      <c r="Z23" s="118" t="str">
        <f t="shared" si="10"/>
        <v>How a Existing Grav Swr Condition of Fair will affect Development Density</v>
      </c>
      <c r="AA23" s="118" t="str">
        <f t="shared" si="10"/>
        <v>How a Existing Grav Swr Condition of Fair will affect Development Density</v>
      </c>
      <c r="AB23" s="118" t="str">
        <f t="shared" si="10"/>
        <v>How a Existing Grav Swr Condition of Fair will affect Development Density</v>
      </c>
      <c r="AC23" s="118" t="str">
        <f t="shared" si="10"/>
        <v>How a Existing Grav Swr Condition of Fair will affect Development Density</v>
      </c>
      <c r="AD23" s="118" t="str">
        <f t="shared" si="10"/>
        <v>How a Existing Grav Swr Condition of Fair will affect Development Density</v>
      </c>
      <c r="AE23" s="118" t="str">
        <f t="shared" si="10"/>
        <v>How a Existing Grav Swr Condition of Fair will affect Neighborhood Characteristic</v>
      </c>
      <c r="AF23" s="118" t="str">
        <f t="shared" si="10"/>
        <v>How a Existing Grav Swr Condition of Fair will affect Neighborhood Characteristic</v>
      </c>
      <c r="AG23" s="118" t="str">
        <f t="shared" si="10"/>
        <v>How a Existing Grav Swr Condition of Fair will affect Neighborhood Characteristic</v>
      </c>
      <c r="AH23" s="118" t="str">
        <f t="shared" si="10"/>
        <v>How a Existing Grav Swr Condition of Fair will affect Neighborhood Characteristic</v>
      </c>
      <c r="AI23" s="118" t="str">
        <f t="shared" si="10"/>
        <v>How a Existing Grav Swr Condition of Fair will affect Water Table</v>
      </c>
      <c r="AJ23" s="118" t="str">
        <f t="shared" si="10"/>
        <v>How a Existing Grav Swr Condition of Fair will affect Water Table</v>
      </c>
      <c r="AK23" s="118" t="str">
        <f t="shared" si="10"/>
        <v>How a Existing Grav Swr Condition of Fair will affect Water Table</v>
      </c>
      <c r="AL23" s="118" t="str">
        <f t="shared" si="10"/>
        <v>How a Existing Grav Swr Condition of Fair will affect Open Right-of-Way</v>
      </c>
      <c r="AM23" s="118" t="str">
        <f t="shared" si="10"/>
        <v>How a Existing Grav Swr Condition of Fair will affect Open Right-of-Way</v>
      </c>
      <c r="AN23" s="118" t="str">
        <f t="shared" si="10"/>
        <v>How a Existing Grav Swr Condition of Fair will affect Open Right-of-Way</v>
      </c>
      <c r="AO23" s="118" t="str">
        <f t="shared" si="10"/>
        <v>How a Existing Grav Swr Condition of Fair will affect Soil Type</v>
      </c>
      <c r="AP23" s="118" t="str">
        <f t="shared" si="10"/>
        <v>How a Existing Grav Swr Condition of Fair will affect Soil Type</v>
      </c>
      <c r="AQ23" s="118" t="str">
        <f t="shared" si="10"/>
        <v>How a Existing Grav Swr Condition of Fair will affect Soil Type</v>
      </c>
      <c r="AR23" s="118" t="str">
        <f t="shared" si="10"/>
        <v>How a Existing Grav Swr Condition of Fair will affect Depth to Hard Rock</v>
      </c>
      <c r="AS23" s="118" t="str">
        <f t="shared" si="10"/>
        <v>How a Existing Grav Swr Condition of Fair will affect Depth to Hard Rock</v>
      </c>
      <c r="AT23" s="118" t="str">
        <f t="shared" si="10"/>
        <v>How a Existing Grav Swr Condition of Fair will affect Depth to Hard Rock</v>
      </c>
      <c r="AU23" s="118" t="str">
        <f t="shared" si="10"/>
        <v>How a Existing Grav Swr Condition of Fair will affect Depth to Lime Stone</v>
      </c>
      <c r="AV23" s="118" t="str">
        <f t="shared" si="10"/>
        <v>How a Existing Grav Swr Condition of Fair will affect Depth to Lime Stone</v>
      </c>
      <c r="AW23" s="118" t="str">
        <f t="shared" si="10"/>
        <v>How a Existing Grav Swr Condition of Fair will affect Depth to Lime Stone</v>
      </c>
      <c r="AX23" s="118" t="str">
        <f t="shared" si="10"/>
        <v/>
      </c>
      <c r="AY23" s="118" t="str">
        <f t="shared" si="10"/>
        <v/>
      </c>
      <c r="AZ23" s="118" t="str">
        <f t="shared" si="10"/>
        <v/>
      </c>
      <c r="BA23" s="118" t="str">
        <f t="shared" si="10"/>
        <v/>
      </c>
      <c r="BB23" s="118" t="str">
        <f t="shared" si="10"/>
        <v>How a Existing Grav Swr Condition of Fair will affect Development Density</v>
      </c>
      <c r="BC23" s="118" t="str">
        <f t="shared" si="10"/>
        <v>How a Existing Grav Swr Condition of Fair will affect Development Density</v>
      </c>
      <c r="BD23" s="118" t="str">
        <f t="shared" si="10"/>
        <v>How a Existing Grav Swr Condition of Fair will affect Development Density</v>
      </c>
      <c r="BE23" s="118" t="str">
        <f t="shared" si="10"/>
        <v>How a Existing Grav Swr Condition of Fair will affect Development Density</v>
      </c>
      <c r="BF23" s="118" t="str">
        <f t="shared" si="10"/>
        <v>How a Existing Grav Swr Condition of Fair will affect Development Density</v>
      </c>
      <c r="BG23" s="118" t="str">
        <f t="shared" si="10"/>
        <v>How a Existing Grav Swr Condition of Fair will affect Neighborhood Characteristic</v>
      </c>
      <c r="BH23" s="118" t="str">
        <f t="shared" si="10"/>
        <v>How a Existing Grav Swr Condition of Fair will affect Neighborhood Characteristic</v>
      </c>
      <c r="BI23" s="118" t="str">
        <f t="shared" si="10"/>
        <v>How a Existing Grav Swr Condition of Fair will affect Neighborhood Characteristic</v>
      </c>
      <c r="BJ23" s="118" t="str">
        <f t="shared" si="10"/>
        <v>How a Existing Grav Swr Condition of Fair will affect Neighborhood Characteristic</v>
      </c>
      <c r="BK23" s="118" t="str">
        <f t="shared" si="10"/>
        <v>How a Existing Grav Swr Condition of Fair will affect Water Table</v>
      </c>
      <c r="BL23" s="118" t="str">
        <f t="shared" si="10"/>
        <v>How a Existing Grav Swr Condition of Fair will affect Water Table</v>
      </c>
      <c r="BM23" s="118" t="str">
        <f t="shared" si="10"/>
        <v>How a Existing Grav Swr Condition of Fair will affect Water Table</v>
      </c>
      <c r="BN23" s="118" t="str">
        <f t="shared" si="10"/>
        <v>How a Existing Grav Swr Condition of Fair will affect Open Right-of-Way</v>
      </c>
      <c r="BO23" s="118" t="str">
        <f t="shared" si="10"/>
        <v>How a Existing Grav Swr Condition of Fair will affect Open Right-of-Way</v>
      </c>
      <c r="BP23" s="118" t="str">
        <f t="shared" si="10"/>
        <v>How a Existing Grav Swr Condition of Fair will affect Open Right-of-Way</v>
      </c>
      <c r="BQ23" s="118" t="str">
        <f t="shared" si="10"/>
        <v>How a Existing Grav Swr Condition of Fair will affect Soil Type</v>
      </c>
      <c r="BR23" s="118" t="str">
        <f t="shared" si="10"/>
        <v>How a Existing Grav Swr Condition of Fair will affect Soil Type</v>
      </c>
      <c r="BS23" s="118" t="str">
        <f t="shared" si="10"/>
        <v>How a Existing Grav Swr Condition of Fair will affect Soil Type</v>
      </c>
      <c r="BT23" s="118" t="str">
        <f t="shared" si="9"/>
        <v>How a Existing Grav Swr Condition of Fair will affect Depth to Hard Rock</v>
      </c>
      <c r="BU23" s="118" t="str">
        <f t="shared" si="9"/>
        <v>How a Existing Grav Swr Condition of Fair will affect Depth to Hard Rock</v>
      </c>
      <c r="BV23" s="118" t="str">
        <f t="shared" si="9"/>
        <v>How a Existing Grav Swr Condition of Fair will affect Depth to Hard Rock</v>
      </c>
      <c r="BW23" s="118" t="str">
        <f t="shared" si="9"/>
        <v>How a Existing Grav Swr Condition of Fair will affect Depth to Lime Stone</v>
      </c>
      <c r="BX23" s="118" t="str">
        <f t="shared" si="9"/>
        <v>How a Existing Grav Swr Condition of Fair will affect Depth to Lime Stone</v>
      </c>
      <c r="BY23" s="118" t="str">
        <f t="shared" si="9"/>
        <v>How a Existing Grav Swr Condition of Fair will affect Depth to Lime Stone</v>
      </c>
      <c r="BZ23" s="118" t="str">
        <f t="shared" si="9"/>
        <v/>
      </c>
      <c r="CA23" s="118" t="str">
        <f t="shared" si="9"/>
        <v/>
      </c>
      <c r="CB23" s="118" t="str">
        <f t="shared" si="9"/>
        <v/>
      </c>
      <c r="CC23" s="118" t="str">
        <f t="shared" si="9"/>
        <v/>
      </c>
      <c r="CD23" s="118" t="str">
        <f t="shared" si="9"/>
        <v>How a Existing Grav Swr Condition of Fair will affect Development Density</v>
      </c>
      <c r="CE23" s="118" t="str">
        <f t="shared" si="9"/>
        <v>How a Existing Grav Swr Condition of Fair will affect Development Density</v>
      </c>
      <c r="CF23" s="118" t="str">
        <f t="shared" si="9"/>
        <v>How a Existing Grav Swr Condition of Fair will affect Development Density</v>
      </c>
      <c r="CG23" s="118" t="str">
        <f t="shared" si="9"/>
        <v>How a Existing Grav Swr Condition of Fair will affect Development Density</v>
      </c>
      <c r="CH23" s="118" t="str">
        <f t="shared" si="9"/>
        <v>How a Existing Grav Swr Condition of Fair will affect Development Density</v>
      </c>
      <c r="CI23" s="118" t="str">
        <f t="shared" si="9"/>
        <v>How a Existing Grav Swr Condition of Fair will affect Neighborhood Characteristic</v>
      </c>
      <c r="CJ23" s="118" t="str">
        <f t="shared" si="9"/>
        <v>How a Existing Grav Swr Condition of Fair will affect Neighborhood Characteristic</v>
      </c>
      <c r="CK23" s="118" t="str">
        <f t="shared" si="9"/>
        <v>How a Existing Grav Swr Condition of Fair will affect Neighborhood Characteristic</v>
      </c>
      <c r="CL23" s="118" t="str">
        <f t="shared" si="9"/>
        <v>How a Existing Grav Swr Condition of Fair will affect Neighborhood Characteristic</v>
      </c>
      <c r="CM23" s="115"/>
      <c r="CN23" s="115"/>
      <c r="CO23" s="115"/>
      <c r="CP23" s="115"/>
      <c r="CQ23" s="115"/>
      <c r="CR23" s="115"/>
      <c r="CS23" s="115"/>
      <c r="CT23" s="115"/>
      <c r="CU23" s="115"/>
      <c r="CV23" s="115"/>
      <c r="CW23" s="1"/>
      <c r="CX23" s="1"/>
      <c r="CY23" s="1"/>
      <c r="CZ23" s="1"/>
      <c r="DA23" s="1"/>
      <c r="DB23" s="1"/>
      <c r="DC23" s="1"/>
      <c r="DD23" s="1"/>
      <c r="DE23" s="1"/>
      <c r="DF23" s="1"/>
      <c r="DG23" s="1"/>
      <c r="DH23" s="1"/>
      <c r="DI23" s="1"/>
      <c r="DJ23" s="1"/>
      <c r="DK23" s="1"/>
      <c r="DL23" s="1"/>
    </row>
    <row r="24" spans="1:116" x14ac:dyDescent="0.35">
      <c r="A24" s="45"/>
      <c r="B24" s="45" t="s">
        <v>35</v>
      </c>
      <c r="C24" s="115" t="s">
        <v>38</v>
      </c>
      <c r="D24" s="116" t="s">
        <v>43</v>
      </c>
      <c r="E24" s="45"/>
      <c r="F24" s="115" t="str">
        <f t="array" ref="F24">IFERROR(INDEX(Model!$J$21:$J$45,MATCH(D24&amp;C24,Model!$J$21:$J$45&amp;Model!$A$21:$A$45,0)),"")</f>
        <v/>
      </c>
      <c r="G24" s="118" t="str">
        <f t="shared" si="2"/>
        <v>How a Existing Grav Swr Condition of Good will affect Water Table</v>
      </c>
      <c r="H24" s="118" t="str">
        <f t="shared" si="10"/>
        <v>How a Existing Grav Swr Condition of Good will affect Water Table</v>
      </c>
      <c r="I24" s="118" t="str">
        <f t="shared" si="10"/>
        <v>How a Existing Grav Swr Condition of Good will affect Water Table</v>
      </c>
      <c r="J24" s="118" t="str">
        <f t="shared" si="10"/>
        <v>How a Existing Grav Swr Condition of Good will affect Open Right-of-Way</v>
      </c>
      <c r="K24" s="118" t="str">
        <f t="shared" si="10"/>
        <v>How a Existing Grav Swr Condition of Good will affect Open Right-of-Way</v>
      </c>
      <c r="L24" s="118" t="str">
        <f t="shared" si="10"/>
        <v>How a Existing Grav Swr Condition of Good will affect Open Right-of-Way</v>
      </c>
      <c r="M24" s="118" t="str">
        <f t="shared" si="10"/>
        <v>How a Existing Grav Swr Condition of Good will affect Soil Type</v>
      </c>
      <c r="N24" s="118" t="str">
        <f t="shared" si="10"/>
        <v>How a Existing Grav Swr Condition of Good will affect Soil Type</v>
      </c>
      <c r="O24" s="118" t="str">
        <f t="shared" si="10"/>
        <v>How a Existing Grav Swr Condition of Good will affect Soil Type</v>
      </c>
      <c r="P24" s="118" t="str">
        <f t="shared" si="10"/>
        <v>How a Existing Grav Swr Condition of Good will affect Depth to Hard Rock</v>
      </c>
      <c r="Q24" s="118" t="str">
        <f t="shared" si="10"/>
        <v>How a Existing Grav Swr Condition of Good will affect Depth to Hard Rock</v>
      </c>
      <c r="R24" s="118" t="str">
        <f t="shared" si="10"/>
        <v>How a Existing Grav Swr Condition of Good will affect Depth to Hard Rock</v>
      </c>
      <c r="S24" s="118" t="str">
        <f t="shared" si="10"/>
        <v>How a Existing Grav Swr Condition of Good will affect Depth to Lime Stone</v>
      </c>
      <c r="T24" s="118" t="str">
        <f t="shared" si="10"/>
        <v>How a Existing Grav Swr Condition of Good will affect Depth to Lime Stone</v>
      </c>
      <c r="U24" s="118" t="str">
        <f t="shared" si="10"/>
        <v>How a Existing Grav Swr Condition of Good will affect Depth to Lime Stone</v>
      </c>
      <c r="V24" s="118" t="str">
        <f t="shared" si="10"/>
        <v/>
      </c>
      <c r="W24" s="118" t="str">
        <f t="shared" si="10"/>
        <v/>
      </c>
      <c r="X24" s="118" t="str">
        <f t="shared" si="10"/>
        <v/>
      </c>
      <c r="Y24" s="118" t="str">
        <f t="shared" si="10"/>
        <v/>
      </c>
      <c r="Z24" s="118" t="str">
        <f t="shared" si="10"/>
        <v>How a Existing Grav Swr Condition of Good will affect Development Density</v>
      </c>
      <c r="AA24" s="118" t="str">
        <f t="shared" si="10"/>
        <v>How a Existing Grav Swr Condition of Good will affect Development Density</v>
      </c>
      <c r="AB24" s="118" t="str">
        <f t="shared" si="10"/>
        <v>How a Existing Grav Swr Condition of Good will affect Development Density</v>
      </c>
      <c r="AC24" s="118" t="str">
        <f t="shared" si="10"/>
        <v>How a Existing Grav Swr Condition of Good will affect Development Density</v>
      </c>
      <c r="AD24" s="118" t="str">
        <f t="shared" si="10"/>
        <v>How a Existing Grav Swr Condition of Good will affect Development Density</v>
      </c>
      <c r="AE24" s="118" t="str">
        <f t="shared" si="10"/>
        <v>How a Existing Grav Swr Condition of Good will affect Neighborhood Characteristic</v>
      </c>
      <c r="AF24" s="118" t="str">
        <f t="shared" si="10"/>
        <v>How a Existing Grav Swr Condition of Good will affect Neighborhood Characteristic</v>
      </c>
      <c r="AG24" s="118" t="str">
        <f t="shared" si="10"/>
        <v>How a Existing Grav Swr Condition of Good will affect Neighborhood Characteristic</v>
      </c>
      <c r="AH24" s="118" t="str">
        <f t="shared" si="10"/>
        <v>How a Existing Grav Swr Condition of Good will affect Neighborhood Characteristic</v>
      </c>
      <c r="AI24" s="118" t="str">
        <f t="shared" si="10"/>
        <v>How a Existing Grav Swr Condition of Good will affect Water Table</v>
      </c>
      <c r="AJ24" s="118" t="str">
        <f t="shared" si="10"/>
        <v>How a Existing Grav Swr Condition of Good will affect Water Table</v>
      </c>
      <c r="AK24" s="118" t="str">
        <f t="shared" si="10"/>
        <v>How a Existing Grav Swr Condition of Good will affect Water Table</v>
      </c>
      <c r="AL24" s="118" t="str">
        <f t="shared" si="10"/>
        <v>How a Existing Grav Swr Condition of Good will affect Open Right-of-Way</v>
      </c>
      <c r="AM24" s="118" t="str">
        <f t="shared" si="10"/>
        <v>How a Existing Grav Swr Condition of Good will affect Open Right-of-Way</v>
      </c>
      <c r="AN24" s="118" t="str">
        <f t="shared" si="10"/>
        <v>How a Existing Grav Swr Condition of Good will affect Open Right-of-Way</v>
      </c>
      <c r="AO24" s="118" t="str">
        <f t="shared" si="10"/>
        <v>How a Existing Grav Swr Condition of Good will affect Soil Type</v>
      </c>
      <c r="AP24" s="118" t="str">
        <f t="shared" si="10"/>
        <v>How a Existing Grav Swr Condition of Good will affect Soil Type</v>
      </c>
      <c r="AQ24" s="118" t="str">
        <f t="shared" si="10"/>
        <v>How a Existing Grav Swr Condition of Good will affect Soil Type</v>
      </c>
      <c r="AR24" s="118" t="str">
        <f t="shared" si="10"/>
        <v>How a Existing Grav Swr Condition of Good will affect Depth to Hard Rock</v>
      </c>
      <c r="AS24" s="118" t="str">
        <f t="shared" si="10"/>
        <v>How a Existing Grav Swr Condition of Good will affect Depth to Hard Rock</v>
      </c>
      <c r="AT24" s="118" t="str">
        <f t="shared" si="10"/>
        <v>How a Existing Grav Swr Condition of Good will affect Depth to Hard Rock</v>
      </c>
      <c r="AU24" s="118" t="str">
        <f t="shared" si="10"/>
        <v>How a Existing Grav Swr Condition of Good will affect Depth to Lime Stone</v>
      </c>
      <c r="AV24" s="118" t="str">
        <f t="shared" si="10"/>
        <v>How a Existing Grav Swr Condition of Good will affect Depth to Lime Stone</v>
      </c>
      <c r="AW24" s="118" t="str">
        <f t="shared" si="10"/>
        <v>How a Existing Grav Swr Condition of Good will affect Depth to Lime Stone</v>
      </c>
      <c r="AX24" s="118" t="str">
        <f t="shared" si="10"/>
        <v/>
      </c>
      <c r="AY24" s="118" t="str">
        <f t="shared" si="10"/>
        <v/>
      </c>
      <c r="AZ24" s="118" t="str">
        <f t="shared" si="10"/>
        <v/>
      </c>
      <c r="BA24" s="118" t="str">
        <f t="shared" si="10"/>
        <v/>
      </c>
      <c r="BB24" s="118" t="str">
        <f t="shared" si="10"/>
        <v>How a Existing Grav Swr Condition of Good will affect Development Density</v>
      </c>
      <c r="BC24" s="118" t="str">
        <f t="shared" si="10"/>
        <v>How a Existing Grav Swr Condition of Good will affect Development Density</v>
      </c>
      <c r="BD24" s="118" t="str">
        <f t="shared" si="10"/>
        <v>How a Existing Grav Swr Condition of Good will affect Development Density</v>
      </c>
      <c r="BE24" s="118" t="str">
        <f t="shared" si="10"/>
        <v>How a Existing Grav Swr Condition of Good will affect Development Density</v>
      </c>
      <c r="BF24" s="118" t="str">
        <f t="shared" si="10"/>
        <v>How a Existing Grav Swr Condition of Good will affect Development Density</v>
      </c>
      <c r="BG24" s="118" t="str">
        <f t="shared" si="10"/>
        <v>How a Existing Grav Swr Condition of Good will affect Neighborhood Characteristic</v>
      </c>
      <c r="BH24" s="118" t="str">
        <f t="shared" si="10"/>
        <v>How a Existing Grav Swr Condition of Good will affect Neighborhood Characteristic</v>
      </c>
      <c r="BI24" s="118" t="str">
        <f t="shared" si="10"/>
        <v>How a Existing Grav Swr Condition of Good will affect Neighborhood Characteristic</v>
      </c>
      <c r="BJ24" s="118" t="str">
        <f t="shared" si="10"/>
        <v>How a Existing Grav Swr Condition of Good will affect Neighborhood Characteristic</v>
      </c>
      <c r="BK24" s="118" t="str">
        <f t="shared" si="10"/>
        <v>How a Existing Grav Swr Condition of Good will affect Water Table</v>
      </c>
      <c r="BL24" s="118" t="str">
        <f t="shared" si="10"/>
        <v>How a Existing Grav Swr Condition of Good will affect Water Table</v>
      </c>
      <c r="BM24" s="118" t="str">
        <f t="shared" si="10"/>
        <v>How a Existing Grav Swr Condition of Good will affect Water Table</v>
      </c>
      <c r="BN24" s="118" t="str">
        <f t="shared" si="10"/>
        <v>How a Existing Grav Swr Condition of Good will affect Open Right-of-Way</v>
      </c>
      <c r="BO24" s="118" t="str">
        <f t="shared" si="10"/>
        <v>How a Existing Grav Swr Condition of Good will affect Open Right-of-Way</v>
      </c>
      <c r="BP24" s="118" t="str">
        <f t="shared" si="10"/>
        <v>How a Existing Grav Swr Condition of Good will affect Open Right-of-Way</v>
      </c>
      <c r="BQ24" s="118" t="str">
        <f t="shared" si="10"/>
        <v>How a Existing Grav Swr Condition of Good will affect Soil Type</v>
      </c>
      <c r="BR24" s="118" t="str">
        <f t="shared" si="10"/>
        <v>How a Existing Grav Swr Condition of Good will affect Soil Type</v>
      </c>
      <c r="BS24" s="118" t="str">
        <f t="shared" ref="BS24:CL27" si="11">IF(BS$3=$C24,"","How a "&amp;$B24&amp;" of "&amp;$D24&amp;" will affect "&amp;BS$1)</f>
        <v>How a Existing Grav Swr Condition of Good will affect Soil Type</v>
      </c>
      <c r="BT24" s="118" t="str">
        <f t="shared" si="11"/>
        <v>How a Existing Grav Swr Condition of Good will affect Depth to Hard Rock</v>
      </c>
      <c r="BU24" s="118" t="str">
        <f t="shared" si="11"/>
        <v>How a Existing Grav Swr Condition of Good will affect Depth to Hard Rock</v>
      </c>
      <c r="BV24" s="118" t="str">
        <f t="shared" si="11"/>
        <v>How a Existing Grav Swr Condition of Good will affect Depth to Hard Rock</v>
      </c>
      <c r="BW24" s="118" t="str">
        <f t="shared" si="11"/>
        <v>How a Existing Grav Swr Condition of Good will affect Depth to Lime Stone</v>
      </c>
      <c r="BX24" s="118" t="str">
        <f t="shared" si="11"/>
        <v>How a Existing Grav Swr Condition of Good will affect Depth to Lime Stone</v>
      </c>
      <c r="BY24" s="118" t="str">
        <f t="shared" si="11"/>
        <v>How a Existing Grav Swr Condition of Good will affect Depth to Lime Stone</v>
      </c>
      <c r="BZ24" s="118" t="str">
        <f t="shared" si="11"/>
        <v/>
      </c>
      <c r="CA24" s="118" t="str">
        <f t="shared" si="11"/>
        <v/>
      </c>
      <c r="CB24" s="118" t="str">
        <f t="shared" si="11"/>
        <v/>
      </c>
      <c r="CC24" s="118" t="str">
        <f t="shared" si="11"/>
        <v/>
      </c>
      <c r="CD24" s="118" t="str">
        <f t="shared" si="11"/>
        <v>How a Existing Grav Swr Condition of Good will affect Development Density</v>
      </c>
      <c r="CE24" s="118" t="str">
        <f t="shared" si="11"/>
        <v>How a Existing Grav Swr Condition of Good will affect Development Density</v>
      </c>
      <c r="CF24" s="118" t="str">
        <f t="shared" si="11"/>
        <v>How a Existing Grav Swr Condition of Good will affect Development Density</v>
      </c>
      <c r="CG24" s="118" t="str">
        <f t="shared" si="11"/>
        <v>How a Existing Grav Swr Condition of Good will affect Development Density</v>
      </c>
      <c r="CH24" s="118" t="str">
        <f t="shared" si="11"/>
        <v>How a Existing Grav Swr Condition of Good will affect Development Density</v>
      </c>
      <c r="CI24" s="118" t="str">
        <f t="shared" si="11"/>
        <v>How a Existing Grav Swr Condition of Good will affect Neighborhood Characteristic</v>
      </c>
      <c r="CJ24" s="118" t="str">
        <f t="shared" si="11"/>
        <v>How a Existing Grav Swr Condition of Good will affect Neighborhood Characteristic</v>
      </c>
      <c r="CK24" s="118" t="str">
        <f t="shared" si="11"/>
        <v>How a Existing Grav Swr Condition of Good will affect Neighborhood Characteristic</v>
      </c>
      <c r="CL24" s="118" t="str">
        <f t="shared" si="11"/>
        <v>How a Existing Grav Swr Condition of Good will affect Neighborhood Characteristic</v>
      </c>
      <c r="CM24" s="115"/>
      <c r="CN24" s="115"/>
      <c r="CO24" s="115"/>
      <c r="CP24" s="115"/>
      <c r="CQ24" s="115"/>
      <c r="CR24" s="115"/>
      <c r="CS24" s="115"/>
      <c r="CT24" s="115"/>
      <c r="CU24" s="115"/>
      <c r="CV24" s="115"/>
      <c r="CW24" s="1"/>
      <c r="CX24" s="1"/>
      <c r="CY24" s="1"/>
      <c r="CZ24" s="1"/>
      <c r="DA24" s="1"/>
      <c r="DB24" s="1"/>
      <c r="DC24" s="1"/>
      <c r="DD24" s="1"/>
      <c r="DE24" s="1"/>
      <c r="DF24" s="1"/>
      <c r="DG24" s="1"/>
      <c r="DH24" s="1"/>
      <c r="DI24" s="1"/>
      <c r="DJ24" s="1"/>
      <c r="DK24" s="1"/>
      <c r="DL24" s="1"/>
    </row>
    <row r="25" spans="1:116" x14ac:dyDescent="0.35">
      <c r="A25" s="45"/>
      <c r="B25" s="45" t="s">
        <v>35</v>
      </c>
      <c r="C25" s="115" t="s">
        <v>38</v>
      </c>
      <c r="D25" s="116" t="s">
        <v>44</v>
      </c>
      <c r="E25" s="45"/>
      <c r="F25" s="115" t="str">
        <f t="array" ref="F25">IFERROR(INDEX(Model!$J$21:$J$45,MATCH(D25&amp;C25,Model!$J$21:$J$45&amp;Model!$A$21:$A$45,0)),"")</f>
        <v/>
      </c>
      <c r="G25" s="118" t="str">
        <f t="shared" si="2"/>
        <v>How a Existing Grav Swr Condition of Excellent will affect Water Table</v>
      </c>
      <c r="H25" s="118" t="str">
        <f t="shared" ref="H25:BS28" si="12">IF(H$3=$C25,"","How a "&amp;$B25&amp;" of "&amp;$D25&amp;" will affect "&amp;H$1)</f>
        <v>How a Existing Grav Swr Condition of Excellent will affect Water Table</v>
      </c>
      <c r="I25" s="118" t="str">
        <f t="shared" si="12"/>
        <v>How a Existing Grav Swr Condition of Excellent will affect Water Table</v>
      </c>
      <c r="J25" s="118" t="str">
        <f t="shared" si="12"/>
        <v>How a Existing Grav Swr Condition of Excellent will affect Open Right-of-Way</v>
      </c>
      <c r="K25" s="118" t="str">
        <f t="shared" si="12"/>
        <v>How a Existing Grav Swr Condition of Excellent will affect Open Right-of-Way</v>
      </c>
      <c r="L25" s="118" t="str">
        <f t="shared" si="12"/>
        <v>How a Existing Grav Swr Condition of Excellent will affect Open Right-of-Way</v>
      </c>
      <c r="M25" s="118" t="str">
        <f t="shared" si="12"/>
        <v>How a Existing Grav Swr Condition of Excellent will affect Soil Type</v>
      </c>
      <c r="N25" s="118" t="str">
        <f t="shared" si="12"/>
        <v>How a Existing Grav Swr Condition of Excellent will affect Soil Type</v>
      </c>
      <c r="O25" s="118" t="str">
        <f t="shared" si="12"/>
        <v>How a Existing Grav Swr Condition of Excellent will affect Soil Type</v>
      </c>
      <c r="P25" s="118" t="str">
        <f t="shared" si="12"/>
        <v>How a Existing Grav Swr Condition of Excellent will affect Depth to Hard Rock</v>
      </c>
      <c r="Q25" s="118" t="str">
        <f t="shared" si="12"/>
        <v>How a Existing Grav Swr Condition of Excellent will affect Depth to Hard Rock</v>
      </c>
      <c r="R25" s="118" t="str">
        <f t="shared" si="12"/>
        <v>How a Existing Grav Swr Condition of Excellent will affect Depth to Hard Rock</v>
      </c>
      <c r="S25" s="118" t="str">
        <f t="shared" si="12"/>
        <v>How a Existing Grav Swr Condition of Excellent will affect Depth to Lime Stone</v>
      </c>
      <c r="T25" s="118" t="str">
        <f t="shared" si="12"/>
        <v>How a Existing Grav Swr Condition of Excellent will affect Depth to Lime Stone</v>
      </c>
      <c r="U25" s="118" t="str">
        <f t="shared" si="12"/>
        <v>How a Existing Grav Swr Condition of Excellent will affect Depth to Lime Stone</v>
      </c>
      <c r="V25" s="118" t="str">
        <f t="shared" si="12"/>
        <v/>
      </c>
      <c r="W25" s="118" t="str">
        <f t="shared" si="12"/>
        <v/>
      </c>
      <c r="X25" s="118" t="str">
        <f t="shared" si="12"/>
        <v/>
      </c>
      <c r="Y25" s="118" t="str">
        <f t="shared" si="12"/>
        <v/>
      </c>
      <c r="Z25" s="118" t="str">
        <f t="shared" si="12"/>
        <v>How a Existing Grav Swr Condition of Excellent will affect Development Density</v>
      </c>
      <c r="AA25" s="118" t="str">
        <f t="shared" si="12"/>
        <v>How a Existing Grav Swr Condition of Excellent will affect Development Density</v>
      </c>
      <c r="AB25" s="118" t="str">
        <f t="shared" si="12"/>
        <v>How a Existing Grav Swr Condition of Excellent will affect Development Density</v>
      </c>
      <c r="AC25" s="118" t="str">
        <f t="shared" si="12"/>
        <v>How a Existing Grav Swr Condition of Excellent will affect Development Density</v>
      </c>
      <c r="AD25" s="118" t="str">
        <f t="shared" si="12"/>
        <v>How a Existing Grav Swr Condition of Excellent will affect Development Density</v>
      </c>
      <c r="AE25" s="118" t="str">
        <f t="shared" si="12"/>
        <v>How a Existing Grav Swr Condition of Excellent will affect Neighborhood Characteristic</v>
      </c>
      <c r="AF25" s="118" t="str">
        <f t="shared" si="12"/>
        <v>How a Existing Grav Swr Condition of Excellent will affect Neighborhood Characteristic</v>
      </c>
      <c r="AG25" s="118" t="str">
        <f t="shared" si="12"/>
        <v>How a Existing Grav Swr Condition of Excellent will affect Neighborhood Characteristic</v>
      </c>
      <c r="AH25" s="118" t="str">
        <f t="shared" si="12"/>
        <v>How a Existing Grav Swr Condition of Excellent will affect Neighborhood Characteristic</v>
      </c>
      <c r="AI25" s="118" t="str">
        <f t="shared" si="12"/>
        <v>How a Existing Grav Swr Condition of Excellent will affect Water Table</v>
      </c>
      <c r="AJ25" s="118" t="str">
        <f t="shared" si="12"/>
        <v>How a Existing Grav Swr Condition of Excellent will affect Water Table</v>
      </c>
      <c r="AK25" s="118" t="str">
        <f t="shared" si="12"/>
        <v>How a Existing Grav Swr Condition of Excellent will affect Water Table</v>
      </c>
      <c r="AL25" s="118" t="str">
        <f t="shared" si="12"/>
        <v>How a Existing Grav Swr Condition of Excellent will affect Open Right-of-Way</v>
      </c>
      <c r="AM25" s="118" t="str">
        <f t="shared" si="12"/>
        <v>How a Existing Grav Swr Condition of Excellent will affect Open Right-of-Way</v>
      </c>
      <c r="AN25" s="118" t="str">
        <f t="shared" si="12"/>
        <v>How a Existing Grav Swr Condition of Excellent will affect Open Right-of-Way</v>
      </c>
      <c r="AO25" s="118" t="str">
        <f t="shared" si="12"/>
        <v>How a Existing Grav Swr Condition of Excellent will affect Soil Type</v>
      </c>
      <c r="AP25" s="118" t="str">
        <f t="shared" si="12"/>
        <v>How a Existing Grav Swr Condition of Excellent will affect Soil Type</v>
      </c>
      <c r="AQ25" s="118" t="str">
        <f t="shared" si="12"/>
        <v>How a Existing Grav Swr Condition of Excellent will affect Soil Type</v>
      </c>
      <c r="AR25" s="118" t="str">
        <f t="shared" si="12"/>
        <v>How a Existing Grav Swr Condition of Excellent will affect Depth to Hard Rock</v>
      </c>
      <c r="AS25" s="118" t="str">
        <f t="shared" si="12"/>
        <v>How a Existing Grav Swr Condition of Excellent will affect Depth to Hard Rock</v>
      </c>
      <c r="AT25" s="118" t="str">
        <f t="shared" si="12"/>
        <v>How a Existing Grav Swr Condition of Excellent will affect Depth to Hard Rock</v>
      </c>
      <c r="AU25" s="118" t="str">
        <f t="shared" si="12"/>
        <v>How a Existing Grav Swr Condition of Excellent will affect Depth to Lime Stone</v>
      </c>
      <c r="AV25" s="118" t="str">
        <f t="shared" si="12"/>
        <v>How a Existing Grav Swr Condition of Excellent will affect Depth to Lime Stone</v>
      </c>
      <c r="AW25" s="118" t="str">
        <f t="shared" si="12"/>
        <v>How a Existing Grav Swr Condition of Excellent will affect Depth to Lime Stone</v>
      </c>
      <c r="AX25" s="118" t="str">
        <f t="shared" si="12"/>
        <v/>
      </c>
      <c r="AY25" s="118" t="str">
        <f t="shared" si="12"/>
        <v/>
      </c>
      <c r="AZ25" s="118" t="str">
        <f t="shared" si="12"/>
        <v/>
      </c>
      <c r="BA25" s="118" t="str">
        <f t="shared" si="12"/>
        <v/>
      </c>
      <c r="BB25" s="118" t="str">
        <f t="shared" si="12"/>
        <v>How a Existing Grav Swr Condition of Excellent will affect Development Density</v>
      </c>
      <c r="BC25" s="118" t="str">
        <f t="shared" si="12"/>
        <v>How a Existing Grav Swr Condition of Excellent will affect Development Density</v>
      </c>
      <c r="BD25" s="118" t="str">
        <f t="shared" si="12"/>
        <v>How a Existing Grav Swr Condition of Excellent will affect Development Density</v>
      </c>
      <c r="BE25" s="118" t="str">
        <f t="shared" si="12"/>
        <v>How a Existing Grav Swr Condition of Excellent will affect Development Density</v>
      </c>
      <c r="BF25" s="118" t="str">
        <f t="shared" si="12"/>
        <v>How a Existing Grav Swr Condition of Excellent will affect Development Density</v>
      </c>
      <c r="BG25" s="118" t="str">
        <f t="shared" si="12"/>
        <v>How a Existing Grav Swr Condition of Excellent will affect Neighborhood Characteristic</v>
      </c>
      <c r="BH25" s="118" t="str">
        <f t="shared" si="12"/>
        <v>How a Existing Grav Swr Condition of Excellent will affect Neighborhood Characteristic</v>
      </c>
      <c r="BI25" s="118" t="str">
        <f t="shared" si="12"/>
        <v>How a Existing Grav Swr Condition of Excellent will affect Neighborhood Characteristic</v>
      </c>
      <c r="BJ25" s="118" t="str">
        <f t="shared" si="12"/>
        <v>How a Existing Grav Swr Condition of Excellent will affect Neighborhood Characteristic</v>
      </c>
      <c r="BK25" s="118" t="str">
        <f t="shared" si="12"/>
        <v>How a Existing Grav Swr Condition of Excellent will affect Water Table</v>
      </c>
      <c r="BL25" s="118" t="str">
        <f t="shared" si="12"/>
        <v>How a Existing Grav Swr Condition of Excellent will affect Water Table</v>
      </c>
      <c r="BM25" s="118" t="str">
        <f t="shared" si="12"/>
        <v>How a Existing Grav Swr Condition of Excellent will affect Water Table</v>
      </c>
      <c r="BN25" s="118" t="str">
        <f t="shared" si="12"/>
        <v>How a Existing Grav Swr Condition of Excellent will affect Open Right-of-Way</v>
      </c>
      <c r="BO25" s="118" t="str">
        <f t="shared" si="12"/>
        <v>How a Existing Grav Swr Condition of Excellent will affect Open Right-of-Way</v>
      </c>
      <c r="BP25" s="118" t="str">
        <f t="shared" si="12"/>
        <v>How a Existing Grav Swr Condition of Excellent will affect Open Right-of-Way</v>
      </c>
      <c r="BQ25" s="118" t="str">
        <f t="shared" si="12"/>
        <v>How a Existing Grav Swr Condition of Excellent will affect Soil Type</v>
      </c>
      <c r="BR25" s="118" t="str">
        <f t="shared" si="12"/>
        <v>How a Existing Grav Swr Condition of Excellent will affect Soil Type</v>
      </c>
      <c r="BS25" s="118" t="str">
        <f t="shared" si="12"/>
        <v>How a Existing Grav Swr Condition of Excellent will affect Soil Type</v>
      </c>
      <c r="BT25" s="118" t="str">
        <f t="shared" si="11"/>
        <v>How a Existing Grav Swr Condition of Excellent will affect Depth to Hard Rock</v>
      </c>
      <c r="BU25" s="118" t="str">
        <f t="shared" si="11"/>
        <v>How a Existing Grav Swr Condition of Excellent will affect Depth to Hard Rock</v>
      </c>
      <c r="BV25" s="118" t="str">
        <f t="shared" si="11"/>
        <v>How a Existing Grav Swr Condition of Excellent will affect Depth to Hard Rock</v>
      </c>
      <c r="BW25" s="118" t="str">
        <f t="shared" si="11"/>
        <v>How a Existing Grav Swr Condition of Excellent will affect Depth to Lime Stone</v>
      </c>
      <c r="BX25" s="118" t="str">
        <f t="shared" si="11"/>
        <v>How a Existing Grav Swr Condition of Excellent will affect Depth to Lime Stone</v>
      </c>
      <c r="BY25" s="118" t="str">
        <f t="shared" si="11"/>
        <v>How a Existing Grav Swr Condition of Excellent will affect Depth to Lime Stone</v>
      </c>
      <c r="BZ25" s="118" t="str">
        <f t="shared" si="11"/>
        <v/>
      </c>
      <c r="CA25" s="118" t="str">
        <f t="shared" si="11"/>
        <v/>
      </c>
      <c r="CB25" s="118" t="str">
        <f t="shared" si="11"/>
        <v/>
      </c>
      <c r="CC25" s="118" t="str">
        <f t="shared" si="11"/>
        <v/>
      </c>
      <c r="CD25" s="118" t="str">
        <f t="shared" si="11"/>
        <v>How a Existing Grav Swr Condition of Excellent will affect Development Density</v>
      </c>
      <c r="CE25" s="118" t="str">
        <f t="shared" si="11"/>
        <v>How a Existing Grav Swr Condition of Excellent will affect Development Density</v>
      </c>
      <c r="CF25" s="118" t="str">
        <f t="shared" si="11"/>
        <v>How a Existing Grav Swr Condition of Excellent will affect Development Density</v>
      </c>
      <c r="CG25" s="118" t="str">
        <f t="shared" si="11"/>
        <v>How a Existing Grav Swr Condition of Excellent will affect Development Density</v>
      </c>
      <c r="CH25" s="118" t="str">
        <f t="shared" si="11"/>
        <v>How a Existing Grav Swr Condition of Excellent will affect Development Density</v>
      </c>
      <c r="CI25" s="118" t="str">
        <f t="shared" si="11"/>
        <v>How a Existing Grav Swr Condition of Excellent will affect Neighborhood Characteristic</v>
      </c>
      <c r="CJ25" s="118" t="str">
        <f t="shared" si="11"/>
        <v>How a Existing Grav Swr Condition of Excellent will affect Neighborhood Characteristic</v>
      </c>
      <c r="CK25" s="118" t="str">
        <f t="shared" si="11"/>
        <v>How a Existing Grav Swr Condition of Excellent will affect Neighborhood Characteristic</v>
      </c>
      <c r="CL25" s="118" t="str">
        <f t="shared" si="11"/>
        <v>How a Existing Grav Swr Condition of Excellent will affect Neighborhood Characteristic</v>
      </c>
      <c r="CM25" s="115"/>
      <c r="CN25" s="115"/>
      <c r="CO25" s="115"/>
      <c r="CP25" s="115"/>
      <c r="CQ25" s="115"/>
      <c r="CR25" s="115"/>
      <c r="CS25" s="115"/>
      <c r="CT25" s="115"/>
      <c r="CU25" s="115"/>
      <c r="CV25" s="115"/>
      <c r="CW25" s="1"/>
      <c r="CX25" s="1"/>
      <c r="CY25" s="1"/>
      <c r="CZ25" s="1"/>
      <c r="DA25" s="1"/>
      <c r="DB25" s="1"/>
      <c r="DC25" s="1"/>
      <c r="DD25" s="1"/>
      <c r="DE25" s="1"/>
      <c r="DF25" s="1"/>
      <c r="DG25" s="1"/>
      <c r="DH25" s="1"/>
      <c r="DI25" s="1"/>
      <c r="DJ25" s="1"/>
      <c r="DK25" s="1"/>
      <c r="DL25" s="1"/>
    </row>
    <row r="26" spans="1:116" x14ac:dyDescent="0.35">
      <c r="A26" s="45"/>
      <c r="B26" s="45" t="s">
        <v>36</v>
      </c>
      <c r="C26" s="115" t="s">
        <v>37</v>
      </c>
      <c r="D26" s="116" t="s">
        <v>45</v>
      </c>
      <c r="E26" s="45"/>
      <c r="F26" s="115" t="str">
        <f t="array" ref="F26">IFERROR(INDEX(Model!$J$21:$J$45,MATCH(D26&amp;C26,Model!$J$21:$J$45&amp;Model!$A$21:$A$45,0)),"")</f>
        <v>&lt;0.25 Acre Lot</v>
      </c>
      <c r="G26" s="118" t="str">
        <f t="shared" si="2"/>
        <v>How a Development Density of &lt;0.25 Acre Lot will affect Water Table</v>
      </c>
      <c r="H26" s="118" t="str">
        <f t="shared" si="12"/>
        <v>How a Development Density of &lt;0.25 Acre Lot will affect Water Table</v>
      </c>
      <c r="I26" s="118" t="str">
        <f t="shared" si="12"/>
        <v>How a Development Density of &lt;0.25 Acre Lot will affect Water Table</v>
      </c>
      <c r="J26" s="118" t="str">
        <f t="shared" si="12"/>
        <v>How a Development Density of &lt;0.25 Acre Lot will affect Open Right-of-Way</v>
      </c>
      <c r="K26" s="118" t="str">
        <f t="shared" si="12"/>
        <v>How a Development Density of &lt;0.25 Acre Lot will affect Open Right-of-Way</v>
      </c>
      <c r="L26" s="118" t="str">
        <f t="shared" si="12"/>
        <v>How a Development Density of &lt;0.25 Acre Lot will affect Open Right-of-Way</v>
      </c>
      <c r="M26" s="118" t="str">
        <f t="shared" si="12"/>
        <v>How a Development Density of &lt;0.25 Acre Lot will affect Soil Type</v>
      </c>
      <c r="N26" s="118" t="str">
        <f t="shared" si="12"/>
        <v>How a Development Density of &lt;0.25 Acre Lot will affect Soil Type</v>
      </c>
      <c r="O26" s="118" t="str">
        <f t="shared" si="12"/>
        <v>How a Development Density of &lt;0.25 Acre Lot will affect Soil Type</v>
      </c>
      <c r="P26" s="118" t="str">
        <f t="shared" si="12"/>
        <v>How a Development Density of &lt;0.25 Acre Lot will affect Depth to Hard Rock</v>
      </c>
      <c r="Q26" s="118" t="str">
        <f t="shared" si="12"/>
        <v>How a Development Density of &lt;0.25 Acre Lot will affect Depth to Hard Rock</v>
      </c>
      <c r="R26" s="118" t="str">
        <f t="shared" si="12"/>
        <v>How a Development Density of &lt;0.25 Acre Lot will affect Depth to Hard Rock</v>
      </c>
      <c r="S26" s="118" t="str">
        <f t="shared" si="12"/>
        <v>How a Development Density of &lt;0.25 Acre Lot will affect Depth to Lime Stone</v>
      </c>
      <c r="T26" s="118" t="str">
        <f t="shared" si="12"/>
        <v>How a Development Density of &lt;0.25 Acre Lot will affect Depth to Lime Stone</v>
      </c>
      <c r="U26" s="118" t="str">
        <f t="shared" si="12"/>
        <v>How a Development Density of &lt;0.25 Acre Lot will affect Depth to Lime Stone</v>
      </c>
      <c r="V26" s="118" t="str">
        <f t="shared" si="12"/>
        <v>How a Development Density of &lt;0.25 Acre Lot will affect Existing Gravity Sewer</v>
      </c>
      <c r="W26" s="118" t="str">
        <f t="shared" si="12"/>
        <v>How a Development Density of &lt;0.25 Acre Lot will affect Existing Gravity Sewer</v>
      </c>
      <c r="X26" s="118" t="str">
        <f t="shared" si="12"/>
        <v>How a Development Density of &lt;0.25 Acre Lot will affect Existing Gravity Sewer</v>
      </c>
      <c r="Y26" s="118" t="str">
        <f t="shared" si="12"/>
        <v>How a Development Density of &lt;0.25 Acre Lot will affect Existing Gravity Sewer</v>
      </c>
      <c r="Z26" s="118" t="str">
        <f t="shared" si="12"/>
        <v/>
      </c>
      <c r="AA26" s="118" t="str">
        <f t="shared" si="12"/>
        <v/>
      </c>
      <c r="AB26" s="118" t="str">
        <f t="shared" si="12"/>
        <v/>
      </c>
      <c r="AC26" s="118" t="str">
        <f t="shared" si="12"/>
        <v/>
      </c>
      <c r="AD26" s="118" t="str">
        <f t="shared" si="12"/>
        <v/>
      </c>
      <c r="AE26" s="118" t="str">
        <f t="shared" si="12"/>
        <v>How a Development Density of &lt;0.25 Acre Lot will affect Neighborhood Characteristic</v>
      </c>
      <c r="AF26" s="118" t="str">
        <f t="shared" si="12"/>
        <v>How a Development Density of &lt;0.25 Acre Lot will affect Neighborhood Characteristic</v>
      </c>
      <c r="AG26" s="118" t="str">
        <f t="shared" si="12"/>
        <v>How a Development Density of &lt;0.25 Acre Lot will affect Neighborhood Characteristic</v>
      </c>
      <c r="AH26" s="118" t="str">
        <f t="shared" si="12"/>
        <v>How a Development Density of &lt;0.25 Acre Lot will affect Neighborhood Characteristic</v>
      </c>
      <c r="AI26" s="118" t="str">
        <f t="shared" si="12"/>
        <v>How a Development Density of &lt;0.25 Acre Lot will affect Water Table</v>
      </c>
      <c r="AJ26" s="118" t="str">
        <f t="shared" si="12"/>
        <v>How a Development Density of &lt;0.25 Acre Lot will affect Water Table</v>
      </c>
      <c r="AK26" s="118" t="str">
        <f t="shared" si="12"/>
        <v>How a Development Density of &lt;0.25 Acre Lot will affect Water Table</v>
      </c>
      <c r="AL26" s="118" t="str">
        <f t="shared" si="12"/>
        <v>How a Development Density of &lt;0.25 Acre Lot will affect Open Right-of-Way</v>
      </c>
      <c r="AM26" s="118" t="str">
        <f t="shared" si="12"/>
        <v>How a Development Density of &lt;0.25 Acre Lot will affect Open Right-of-Way</v>
      </c>
      <c r="AN26" s="118" t="str">
        <f t="shared" si="12"/>
        <v>How a Development Density of &lt;0.25 Acre Lot will affect Open Right-of-Way</v>
      </c>
      <c r="AO26" s="118" t="str">
        <f t="shared" si="12"/>
        <v>How a Development Density of &lt;0.25 Acre Lot will affect Soil Type</v>
      </c>
      <c r="AP26" s="118" t="str">
        <f t="shared" si="12"/>
        <v>How a Development Density of &lt;0.25 Acre Lot will affect Soil Type</v>
      </c>
      <c r="AQ26" s="118" t="str">
        <f t="shared" si="12"/>
        <v>How a Development Density of &lt;0.25 Acre Lot will affect Soil Type</v>
      </c>
      <c r="AR26" s="118" t="str">
        <f t="shared" si="12"/>
        <v>How a Development Density of &lt;0.25 Acre Lot will affect Depth to Hard Rock</v>
      </c>
      <c r="AS26" s="118" t="str">
        <f t="shared" si="12"/>
        <v>How a Development Density of &lt;0.25 Acre Lot will affect Depth to Hard Rock</v>
      </c>
      <c r="AT26" s="118" t="str">
        <f t="shared" si="12"/>
        <v>How a Development Density of &lt;0.25 Acre Lot will affect Depth to Hard Rock</v>
      </c>
      <c r="AU26" s="118" t="str">
        <f t="shared" si="12"/>
        <v>How a Development Density of &lt;0.25 Acre Lot will affect Depth to Lime Stone</v>
      </c>
      <c r="AV26" s="118" t="str">
        <f t="shared" si="12"/>
        <v>How a Development Density of &lt;0.25 Acre Lot will affect Depth to Lime Stone</v>
      </c>
      <c r="AW26" s="118" t="str">
        <f t="shared" si="12"/>
        <v>How a Development Density of &lt;0.25 Acre Lot will affect Depth to Lime Stone</v>
      </c>
      <c r="AX26" s="118" t="str">
        <f t="shared" si="12"/>
        <v>How a Development Density of &lt;0.25 Acre Lot will affect Existing Gravity Sewer</v>
      </c>
      <c r="AY26" s="118" t="str">
        <f t="shared" si="12"/>
        <v>How a Development Density of &lt;0.25 Acre Lot will affect Existing Gravity Sewer</v>
      </c>
      <c r="AZ26" s="118" t="str">
        <f t="shared" si="12"/>
        <v>How a Development Density of &lt;0.25 Acre Lot will affect Existing Gravity Sewer</v>
      </c>
      <c r="BA26" s="118" t="str">
        <f t="shared" si="12"/>
        <v>How a Development Density of &lt;0.25 Acre Lot will affect Existing Gravity Sewer</v>
      </c>
      <c r="BB26" s="118" t="str">
        <f t="shared" si="12"/>
        <v/>
      </c>
      <c r="BC26" s="118" t="str">
        <f t="shared" si="12"/>
        <v/>
      </c>
      <c r="BD26" s="118" t="str">
        <f t="shared" si="12"/>
        <v/>
      </c>
      <c r="BE26" s="118" t="str">
        <f t="shared" si="12"/>
        <v/>
      </c>
      <c r="BF26" s="118" t="str">
        <f t="shared" si="12"/>
        <v/>
      </c>
      <c r="BG26" s="118" t="str">
        <f t="shared" si="12"/>
        <v>How a Development Density of &lt;0.25 Acre Lot will affect Neighborhood Characteristic</v>
      </c>
      <c r="BH26" s="118" t="str">
        <f t="shared" si="12"/>
        <v>How a Development Density of &lt;0.25 Acre Lot will affect Neighborhood Characteristic</v>
      </c>
      <c r="BI26" s="118" t="str">
        <f t="shared" si="12"/>
        <v>How a Development Density of &lt;0.25 Acre Lot will affect Neighborhood Characteristic</v>
      </c>
      <c r="BJ26" s="118" t="str">
        <f t="shared" si="12"/>
        <v>How a Development Density of &lt;0.25 Acre Lot will affect Neighborhood Characteristic</v>
      </c>
      <c r="BK26" s="118" t="str">
        <f t="shared" si="12"/>
        <v>How a Development Density of &lt;0.25 Acre Lot will affect Water Table</v>
      </c>
      <c r="BL26" s="118" t="str">
        <f t="shared" si="12"/>
        <v>How a Development Density of &lt;0.25 Acre Lot will affect Water Table</v>
      </c>
      <c r="BM26" s="118" t="str">
        <f t="shared" si="12"/>
        <v>How a Development Density of &lt;0.25 Acre Lot will affect Water Table</v>
      </c>
      <c r="BN26" s="118" t="str">
        <f t="shared" si="12"/>
        <v>How a Development Density of &lt;0.25 Acre Lot will affect Open Right-of-Way</v>
      </c>
      <c r="BO26" s="118" t="str">
        <f t="shared" si="12"/>
        <v>How a Development Density of &lt;0.25 Acre Lot will affect Open Right-of-Way</v>
      </c>
      <c r="BP26" s="118" t="str">
        <f t="shared" si="12"/>
        <v>How a Development Density of &lt;0.25 Acre Lot will affect Open Right-of-Way</v>
      </c>
      <c r="BQ26" s="118" t="str">
        <f t="shared" si="12"/>
        <v>How a Development Density of &lt;0.25 Acre Lot will affect Soil Type</v>
      </c>
      <c r="BR26" s="118" t="str">
        <f t="shared" si="12"/>
        <v>How a Development Density of &lt;0.25 Acre Lot will affect Soil Type</v>
      </c>
      <c r="BS26" s="118" t="str">
        <f t="shared" si="12"/>
        <v>How a Development Density of &lt;0.25 Acre Lot will affect Soil Type</v>
      </c>
      <c r="BT26" s="118" t="str">
        <f t="shared" si="11"/>
        <v>How a Development Density of &lt;0.25 Acre Lot will affect Depth to Hard Rock</v>
      </c>
      <c r="BU26" s="118" t="str">
        <f t="shared" si="11"/>
        <v>How a Development Density of &lt;0.25 Acre Lot will affect Depth to Hard Rock</v>
      </c>
      <c r="BV26" s="118" t="str">
        <f t="shared" si="11"/>
        <v>How a Development Density of &lt;0.25 Acre Lot will affect Depth to Hard Rock</v>
      </c>
      <c r="BW26" s="118" t="str">
        <f t="shared" si="11"/>
        <v>How a Development Density of &lt;0.25 Acre Lot will affect Depth to Lime Stone</v>
      </c>
      <c r="BX26" s="118" t="str">
        <f t="shared" si="11"/>
        <v>How a Development Density of &lt;0.25 Acre Lot will affect Depth to Lime Stone</v>
      </c>
      <c r="BY26" s="118" t="str">
        <f t="shared" si="11"/>
        <v>How a Development Density of &lt;0.25 Acre Lot will affect Depth to Lime Stone</v>
      </c>
      <c r="BZ26" s="118" t="str">
        <f t="shared" si="11"/>
        <v>How a Development Density of &lt;0.25 Acre Lot will affect Existing Gravity Sewer</v>
      </c>
      <c r="CA26" s="118" t="str">
        <f t="shared" si="11"/>
        <v>How a Development Density of &lt;0.25 Acre Lot will affect Existing Gravity Sewer</v>
      </c>
      <c r="CB26" s="118" t="str">
        <f t="shared" si="11"/>
        <v>How a Development Density of &lt;0.25 Acre Lot will affect Existing Gravity Sewer</v>
      </c>
      <c r="CC26" s="118" t="str">
        <f t="shared" si="11"/>
        <v>How a Development Density of &lt;0.25 Acre Lot will affect Existing Gravity Sewer</v>
      </c>
      <c r="CD26" s="118" t="str">
        <f t="shared" si="11"/>
        <v/>
      </c>
      <c r="CE26" s="118" t="str">
        <f t="shared" si="11"/>
        <v/>
      </c>
      <c r="CF26" s="118" t="str">
        <f t="shared" si="11"/>
        <v/>
      </c>
      <c r="CG26" s="118" t="str">
        <f t="shared" si="11"/>
        <v/>
      </c>
      <c r="CH26" s="118" t="str">
        <f t="shared" si="11"/>
        <v/>
      </c>
      <c r="CI26" s="118" t="str">
        <f t="shared" si="11"/>
        <v>How a Development Density of &lt;0.25 Acre Lot will affect Neighborhood Characteristic</v>
      </c>
      <c r="CJ26" s="118" t="str">
        <f t="shared" si="11"/>
        <v>How a Development Density of &lt;0.25 Acre Lot will affect Neighborhood Characteristic</v>
      </c>
      <c r="CK26" s="118" t="str">
        <f t="shared" si="11"/>
        <v>How a Development Density of &lt;0.25 Acre Lot will affect Neighborhood Characteristic</v>
      </c>
      <c r="CL26" s="118" t="str">
        <f t="shared" si="11"/>
        <v>How a Development Density of &lt;0.25 Acre Lot will affect Neighborhood Characteristic</v>
      </c>
      <c r="CM26" s="115"/>
      <c r="CN26" s="115"/>
      <c r="CO26" s="115"/>
      <c r="CP26" s="115"/>
      <c r="CQ26" s="115"/>
      <c r="CR26" s="115"/>
      <c r="CS26" s="115"/>
      <c r="CT26" s="115"/>
      <c r="CU26" s="115"/>
      <c r="CV26" s="115"/>
      <c r="CW26" s="1"/>
      <c r="CX26" s="1"/>
      <c r="CY26" s="1"/>
      <c r="CZ26" s="1"/>
      <c r="DA26" s="1"/>
      <c r="DB26" s="1"/>
      <c r="DC26" s="1"/>
      <c r="DD26" s="1"/>
      <c r="DE26" s="1"/>
      <c r="DF26" s="1"/>
      <c r="DG26" s="1"/>
      <c r="DH26" s="1"/>
      <c r="DI26" s="1"/>
      <c r="DJ26" s="1"/>
      <c r="DK26" s="1"/>
      <c r="DL26" s="1"/>
    </row>
    <row r="27" spans="1:116" x14ac:dyDescent="0.35">
      <c r="A27" s="45"/>
      <c r="B27" s="45" t="s">
        <v>36</v>
      </c>
      <c r="C27" s="115" t="s">
        <v>37</v>
      </c>
      <c r="D27" s="116" t="s">
        <v>46</v>
      </c>
      <c r="E27" s="45"/>
      <c r="F27" s="115" t="str">
        <f t="array" ref="F27">IFERROR(INDEX(Model!$J$21:$J$45,MATCH(D27&amp;C27,Model!$J$21:$J$45&amp;Model!$A$21:$A$45,0)),"")</f>
        <v/>
      </c>
      <c r="G27" s="118" t="str">
        <f t="shared" si="2"/>
        <v>How a Development Density of 0.25-0.50 Acre Lot will affect Water Table</v>
      </c>
      <c r="H27" s="118" t="str">
        <f t="shared" si="12"/>
        <v>How a Development Density of 0.25-0.50 Acre Lot will affect Water Table</v>
      </c>
      <c r="I27" s="118" t="str">
        <f t="shared" si="12"/>
        <v>How a Development Density of 0.25-0.50 Acre Lot will affect Water Table</v>
      </c>
      <c r="J27" s="118" t="str">
        <f t="shared" si="12"/>
        <v>How a Development Density of 0.25-0.50 Acre Lot will affect Open Right-of-Way</v>
      </c>
      <c r="K27" s="118" t="str">
        <f t="shared" si="12"/>
        <v>How a Development Density of 0.25-0.50 Acre Lot will affect Open Right-of-Way</v>
      </c>
      <c r="L27" s="118" t="str">
        <f t="shared" si="12"/>
        <v>How a Development Density of 0.25-0.50 Acre Lot will affect Open Right-of-Way</v>
      </c>
      <c r="M27" s="118" t="str">
        <f t="shared" si="12"/>
        <v>How a Development Density of 0.25-0.50 Acre Lot will affect Soil Type</v>
      </c>
      <c r="N27" s="118" t="str">
        <f t="shared" si="12"/>
        <v>How a Development Density of 0.25-0.50 Acre Lot will affect Soil Type</v>
      </c>
      <c r="O27" s="118" t="str">
        <f t="shared" si="12"/>
        <v>How a Development Density of 0.25-0.50 Acre Lot will affect Soil Type</v>
      </c>
      <c r="P27" s="118" t="str">
        <f t="shared" si="12"/>
        <v>How a Development Density of 0.25-0.50 Acre Lot will affect Depth to Hard Rock</v>
      </c>
      <c r="Q27" s="118" t="str">
        <f t="shared" si="12"/>
        <v>How a Development Density of 0.25-0.50 Acre Lot will affect Depth to Hard Rock</v>
      </c>
      <c r="R27" s="118" t="str">
        <f t="shared" si="12"/>
        <v>How a Development Density of 0.25-0.50 Acre Lot will affect Depth to Hard Rock</v>
      </c>
      <c r="S27" s="118" t="str">
        <f t="shared" si="12"/>
        <v>How a Development Density of 0.25-0.50 Acre Lot will affect Depth to Lime Stone</v>
      </c>
      <c r="T27" s="118" t="str">
        <f t="shared" si="12"/>
        <v>How a Development Density of 0.25-0.50 Acre Lot will affect Depth to Lime Stone</v>
      </c>
      <c r="U27" s="118" t="str">
        <f t="shared" si="12"/>
        <v>How a Development Density of 0.25-0.50 Acre Lot will affect Depth to Lime Stone</v>
      </c>
      <c r="V27" s="118" t="str">
        <f t="shared" si="12"/>
        <v>How a Development Density of 0.25-0.50 Acre Lot will affect Existing Gravity Sewer</v>
      </c>
      <c r="W27" s="118" t="str">
        <f t="shared" si="12"/>
        <v>How a Development Density of 0.25-0.50 Acre Lot will affect Existing Gravity Sewer</v>
      </c>
      <c r="X27" s="118" t="str">
        <f t="shared" si="12"/>
        <v>How a Development Density of 0.25-0.50 Acre Lot will affect Existing Gravity Sewer</v>
      </c>
      <c r="Y27" s="118" t="str">
        <f t="shared" si="12"/>
        <v>How a Development Density of 0.25-0.50 Acre Lot will affect Existing Gravity Sewer</v>
      </c>
      <c r="Z27" s="118" t="str">
        <f t="shared" si="12"/>
        <v/>
      </c>
      <c r="AA27" s="118" t="str">
        <f t="shared" si="12"/>
        <v/>
      </c>
      <c r="AB27" s="118" t="str">
        <f t="shared" si="12"/>
        <v/>
      </c>
      <c r="AC27" s="118" t="str">
        <f t="shared" si="12"/>
        <v/>
      </c>
      <c r="AD27" s="118" t="str">
        <f t="shared" si="12"/>
        <v/>
      </c>
      <c r="AE27" s="118" t="str">
        <f t="shared" si="12"/>
        <v>How a Development Density of 0.25-0.50 Acre Lot will affect Neighborhood Characteristic</v>
      </c>
      <c r="AF27" s="118" t="str">
        <f t="shared" si="12"/>
        <v>How a Development Density of 0.25-0.50 Acre Lot will affect Neighborhood Characteristic</v>
      </c>
      <c r="AG27" s="118" t="str">
        <f t="shared" si="12"/>
        <v>How a Development Density of 0.25-0.50 Acre Lot will affect Neighborhood Characteristic</v>
      </c>
      <c r="AH27" s="118" t="str">
        <f t="shared" si="12"/>
        <v>How a Development Density of 0.25-0.50 Acre Lot will affect Neighborhood Characteristic</v>
      </c>
      <c r="AI27" s="118" t="str">
        <f t="shared" si="12"/>
        <v>How a Development Density of 0.25-0.50 Acre Lot will affect Water Table</v>
      </c>
      <c r="AJ27" s="118" t="str">
        <f t="shared" si="12"/>
        <v>How a Development Density of 0.25-0.50 Acre Lot will affect Water Table</v>
      </c>
      <c r="AK27" s="118" t="str">
        <f t="shared" si="12"/>
        <v>How a Development Density of 0.25-0.50 Acre Lot will affect Water Table</v>
      </c>
      <c r="AL27" s="118" t="str">
        <f t="shared" si="12"/>
        <v>How a Development Density of 0.25-0.50 Acre Lot will affect Open Right-of-Way</v>
      </c>
      <c r="AM27" s="118" t="str">
        <f t="shared" si="12"/>
        <v>How a Development Density of 0.25-0.50 Acre Lot will affect Open Right-of-Way</v>
      </c>
      <c r="AN27" s="118" t="str">
        <f t="shared" si="12"/>
        <v>How a Development Density of 0.25-0.50 Acre Lot will affect Open Right-of-Way</v>
      </c>
      <c r="AO27" s="118" t="str">
        <f t="shared" si="12"/>
        <v>How a Development Density of 0.25-0.50 Acre Lot will affect Soil Type</v>
      </c>
      <c r="AP27" s="118" t="str">
        <f t="shared" si="12"/>
        <v>How a Development Density of 0.25-0.50 Acre Lot will affect Soil Type</v>
      </c>
      <c r="AQ27" s="118" t="str">
        <f t="shared" si="12"/>
        <v>How a Development Density of 0.25-0.50 Acre Lot will affect Soil Type</v>
      </c>
      <c r="AR27" s="118" t="str">
        <f t="shared" si="12"/>
        <v>How a Development Density of 0.25-0.50 Acre Lot will affect Depth to Hard Rock</v>
      </c>
      <c r="AS27" s="118" t="str">
        <f t="shared" si="12"/>
        <v>How a Development Density of 0.25-0.50 Acre Lot will affect Depth to Hard Rock</v>
      </c>
      <c r="AT27" s="118" t="str">
        <f t="shared" si="12"/>
        <v>How a Development Density of 0.25-0.50 Acre Lot will affect Depth to Hard Rock</v>
      </c>
      <c r="AU27" s="118" t="str">
        <f t="shared" si="12"/>
        <v>How a Development Density of 0.25-0.50 Acre Lot will affect Depth to Lime Stone</v>
      </c>
      <c r="AV27" s="118" t="str">
        <f t="shared" si="12"/>
        <v>How a Development Density of 0.25-0.50 Acre Lot will affect Depth to Lime Stone</v>
      </c>
      <c r="AW27" s="118" t="str">
        <f t="shared" si="12"/>
        <v>How a Development Density of 0.25-0.50 Acre Lot will affect Depth to Lime Stone</v>
      </c>
      <c r="AX27" s="118" t="str">
        <f t="shared" si="12"/>
        <v>How a Development Density of 0.25-0.50 Acre Lot will affect Existing Gravity Sewer</v>
      </c>
      <c r="AY27" s="118" t="str">
        <f t="shared" si="12"/>
        <v>How a Development Density of 0.25-0.50 Acre Lot will affect Existing Gravity Sewer</v>
      </c>
      <c r="AZ27" s="118" t="str">
        <f t="shared" si="12"/>
        <v>How a Development Density of 0.25-0.50 Acre Lot will affect Existing Gravity Sewer</v>
      </c>
      <c r="BA27" s="118" t="str">
        <f t="shared" si="12"/>
        <v>How a Development Density of 0.25-0.50 Acre Lot will affect Existing Gravity Sewer</v>
      </c>
      <c r="BB27" s="118" t="str">
        <f t="shared" si="12"/>
        <v/>
      </c>
      <c r="BC27" s="118" t="str">
        <f t="shared" si="12"/>
        <v/>
      </c>
      <c r="BD27" s="118" t="str">
        <f t="shared" si="12"/>
        <v/>
      </c>
      <c r="BE27" s="118" t="str">
        <f t="shared" si="12"/>
        <v/>
      </c>
      <c r="BF27" s="118" t="str">
        <f t="shared" si="12"/>
        <v/>
      </c>
      <c r="BG27" s="118" t="str">
        <f t="shared" si="12"/>
        <v>How a Development Density of 0.25-0.50 Acre Lot will affect Neighborhood Characteristic</v>
      </c>
      <c r="BH27" s="118" t="str">
        <f t="shared" si="12"/>
        <v>How a Development Density of 0.25-0.50 Acre Lot will affect Neighborhood Characteristic</v>
      </c>
      <c r="BI27" s="118" t="str">
        <f t="shared" si="12"/>
        <v>How a Development Density of 0.25-0.50 Acre Lot will affect Neighborhood Characteristic</v>
      </c>
      <c r="BJ27" s="118" t="str">
        <f t="shared" si="12"/>
        <v>How a Development Density of 0.25-0.50 Acre Lot will affect Neighborhood Characteristic</v>
      </c>
      <c r="BK27" s="118" t="str">
        <f t="shared" si="12"/>
        <v>How a Development Density of 0.25-0.50 Acre Lot will affect Water Table</v>
      </c>
      <c r="BL27" s="118" t="str">
        <f t="shared" si="12"/>
        <v>How a Development Density of 0.25-0.50 Acre Lot will affect Water Table</v>
      </c>
      <c r="BM27" s="118" t="str">
        <f t="shared" si="12"/>
        <v>How a Development Density of 0.25-0.50 Acre Lot will affect Water Table</v>
      </c>
      <c r="BN27" s="118" t="str">
        <f t="shared" si="12"/>
        <v>How a Development Density of 0.25-0.50 Acre Lot will affect Open Right-of-Way</v>
      </c>
      <c r="BO27" s="118" t="str">
        <f t="shared" si="12"/>
        <v>How a Development Density of 0.25-0.50 Acre Lot will affect Open Right-of-Way</v>
      </c>
      <c r="BP27" s="118" t="str">
        <f t="shared" si="12"/>
        <v>How a Development Density of 0.25-0.50 Acre Lot will affect Open Right-of-Way</v>
      </c>
      <c r="BQ27" s="118" t="str">
        <f t="shared" si="12"/>
        <v>How a Development Density of 0.25-0.50 Acre Lot will affect Soil Type</v>
      </c>
      <c r="BR27" s="118" t="str">
        <f t="shared" si="12"/>
        <v>How a Development Density of 0.25-0.50 Acre Lot will affect Soil Type</v>
      </c>
      <c r="BS27" s="118" t="str">
        <f t="shared" si="12"/>
        <v>How a Development Density of 0.25-0.50 Acre Lot will affect Soil Type</v>
      </c>
      <c r="BT27" s="118" t="str">
        <f t="shared" si="11"/>
        <v>How a Development Density of 0.25-0.50 Acre Lot will affect Depth to Hard Rock</v>
      </c>
      <c r="BU27" s="118" t="str">
        <f t="shared" si="11"/>
        <v>How a Development Density of 0.25-0.50 Acre Lot will affect Depth to Hard Rock</v>
      </c>
      <c r="BV27" s="118" t="str">
        <f t="shared" si="11"/>
        <v>How a Development Density of 0.25-0.50 Acre Lot will affect Depth to Hard Rock</v>
      </c>
      <c r="BW27" s="118" t="str">
        <f t="shared" si="11"/>
        <v>How a Development Density of 0.25-0.50 Acre Lot will affect Depth to Lime Stone</v>
      </c>
      <c r="BX27" s="118" t="str">
        <f t="shared" si="11"/>
        <v>How a Development Density of 0.25-0.50 Acre Lot will affect Depth to Lime Stone</v>
      </c>
      <c r="BY27" s="118" t="str">
        <f t="shared" si="11"/>
        <v>How a Development Density of 0.25-0.50 Acre Lot will affect Depth to Lime Stone</v>
      </c>
      <c r="BZ27" s="118" t="str">
        <f t="shared" si="11"/>
        <v>How a Development Density of 0.25-0.50 Acre Lot will affect Existing Gravity Sewer</v>
      </c>
      <c r="CA27" s="118" t="str">
        <f t="shared" si="11"/>
        <v>How a Development Density of 0.25-0.50 Acre Lot will affect Existing Gravity Sewer</v>
      </c>
      <c r="CB27" s="118" t="str">
        <f t="shared" si="11"/>
        <v>How a Development Density of 0.25-0.50 Acre Lot will affect Existing Gravity Sewer</v>
      </c>
      <c r="CC27" s="118" t="str">
        <f t="shared" si="11"/>
        <v>How a Development Density of 0.25-0.50 Acre Lot will affect Existing Gravity Sewer</v>
      </c>
      <c r="CD27" s="118" t="str">
        <f t="shared" si="11"/>
        <v/>
      </c>
      <c r="CE27" s="118" t="str">
        <f t="shared" si="11"/>
        <v/>
      </c>
      <c r="CF27" s="118" t="str">
        <f t="shared" si="11"/>
        <v/>
      </c>
      <c r="CG27" s="118" t="str">
        <f t="shared" si="11"/>
        <v/>
      </c>
      <c r="CH27" s="118" t="str">
        <f t="shared" si="11"/>
        <v/>
      </c>
      <c r="CI27" s="118" t="str">
        <f t="shared" si="11"/>
        <v>How a Development Density of 0.25-0.50 Acre Lot will affect Neighborhood Characteristic</v>
      </c>
      <c r="CJ27" s="118" t="str">
        <f t="shared" si="11"/>
        <v>How a Development Density of 0.25-0.50 Acre Lot will affect Neighborhood Characteristic</v>
      </c>
      <c r="CK27" s="118" t="str">
        <f t="shared" si="11"/>
        <v>How a Development Density of 0.25-0.50 Acre Lot will affect Neighborhood Characteristic</v>
      </c>
      <c r="CL27" s="118" t="str">
        <f t="shared" si="11"/>
        <v>How a Development Density of 0.25-0.50 Acre Lot will affect Neighborhood Characteristic</v>
      </c>
      <c r="CM27" s="115"/>
      <c r="CN27" s="115"/>
      <c r="CO27" s="115"/>
      <c r="CP27" s="115"/>
      <c r="CQ27" s="115"/>
      <c r="CR27" s="115"/>
      <c r="CS27" s="115"/>
      <c r="CT27" s="115"/>
      <c r="CU27" s="115"/>
      <c r="CV27" s="115"/>
      <c r="CW27" s="1"/>
      <c r="CX27" s="1"/>
      <c r="CY27" s="1"/>
      <c r="CZ27" s="1"/>
      <c r="DA27" s="1"/>
      <c r="DB27" s="1"/>
      <c r="DC27" s="1"/>
      <c r="DD27" s="1"/>
      <c r="DE27" s="1"/>
      <c r="DF27" s="1"/>
      <c r="DG27" s="1"/>
      <c r="DH27" s="1"/>
      <c r="DI27" s="1"/>
      <c r="DJ27" s="1"/>
      <c r="DK27" s="1"/>
      <c r="DL27" s="1"/>
    </row>
    <row r="28" spans="1:116" x14ac:dyDescent="0.35">
      <c r="A28" s="45"/>
      <c r="B28" s="45" t="s">
        <v>36</v>
      </c>
      <c r="C28" s="115" t="s">
        <v>37</v>
      </c>
      <c r="D28" s="116" t="s">
        <v>47</v>
      </c>
      <c r="E28" s="45"/>
      <c r="F28" s="115" t="str">
        <f t="array" ref="F28">IFERROR(INDEX(Model!$J$21:$J$45,MATCH(D28&amp;C28,Model!$J$21:$J$45&amp;Model!$A$21:$A$45,0)),"")</f>
        <v/>
      </c>
      <c r="G28" s="118" t="str">
        <f t="shared" si="2"/>
        <v>How a Development Density of 0.50 -1.00 Acre Lot will affect Water Table</v>
      </c>
      <c r="H28" s="118" t="str">
        <f t="shared" si="12"/>
        <v>How a Development Density of 0.50 -1.00 Acre Lot will affect Water Table</v>
      </c>
      <c r="I28" s="118" t="str">
        <f t="shared" si="12"/>
        <v>How a Development Density of 0.50 -1.00 Acre Lot will affect Water Table</v>
      </c>
      <c r="J28" s="118" t="str">
        <f t="shared" si="12"/>
        <v>How a Development Density of 0.50 -1.00 Acre Lot will affect Open Right-of-Way</v>
      </c>
      <c r="K28" s="118" t="str">
        <f t="shared" si="12"/>
        <v>How a Development Density of 0.50 -1.00 Acre Lot will affect Open Right-of-Way</v>
      </c>
      <c r="L28" s="118" t="str">
        <f t="shared" si="12"/>
        <v>How a Development Density of 0.50 -1.00 Acre Lot will affect Open Right-of-Way</v>
      </c>
      <c r="M28" s="118" t="str">
        <f t="shared" si="12"/>
        <v>How a Development Density of 0.50 -1.00 Acre Lot will affect Soil Type</v>
      </c>
      <c r="N28" s="118" t="str">
        <f t="shared" si="12"/>
        <v>How a Development Density of 0.50 -1.00 Acre Lot will affect Soil Type</v>
      </c>
      <c r="O28" s="118" t="str">
        <f t="shared" si="12"/>
        <v>How a Development Density of 0.50 -1.00 Acre Lot will affect Soil Type</v>
      </c>
      <c r="P28" s="118" t="str">
        <f t="shared" si="12"/>
        <v>How a Development Density of 0.50 -1.00 Acre Lot will affect Depth to Hard Rock</v>
      </c>
      <c r="Q28" s="118" t="str">
        <f t="shared" si="12"/>
        <v>How a Development Density of 0.50 -1.00 Acre Lot will affect Depth to Hard Rock</v>
      </c>
      <c r="R28" s="118" t="str">
        <f t="shared" si="12"/>
        <v>How a Development Density of 0.50 -1.00 Acre Lot will affect Depth to Hard Rock</v>
      </c>
      <c r="S28" s="118" t="str">
        <f t="shared" si="12"/>
        <v>How a Development Density of 0.50 -1.00 Acre Lot will affect Depth to Lime Stone</v>
      </c>
      <c r="T28" s="118" t="str">
        <f t="shared" si="12"/>
        <v>How a Development Density of 0.50 -1.00 Acre Lot will affect Depth to Lime Stone</v>
      </c>
      <c r="U28" s="118" t="str">
        <f t="shared" si="12"/>
        <v>How a Development Density of 0.50 -1.00 Acre Lot will affect Depth to Lime Stone</v>
      </c>
      <c r="V28" s="118" t="str">
        <f t="shared" si="12"/>
        <v>How a Development Density of 0.50 -1.00 Acre Lot will affect Existing Gravity Sewer</v>
      </c>
      <c r="W28" s="118" t="str">
        <f t="shared" si="12"/>
        <v>How a Development Density of 0.50 -1.00 Acre Lot will affect Existing Gravity Sewer</v>
      </c>
      <c r="X28" s="118" t="str">
        <f t="shared" si="12"/>
        <v>How a Development Density of 0.50 -1.00 Acre Lot will affect Existing Gravity Sewer</v>
      </c>
      <c r="Y28" s="118" t="str">
        <f t="shared" si="12"/>
        <v>How a Development Density of 0.50 -1.00 Acre Lot will affect Existing Gravity Sewer</v>
      </c>
      <c r="Z28" s="118" t="str">
        <f t="shared" si="12"/>
        <v/>
      </c>
      <c r="AA28" s="118" t="str">
        <f t="shared" si="12"/>
        <v/>
      </c>
      <c r="AB28" s="118" t="str">
        <f t="shared" si="12"/>
        <v/>
      </c>
      <c r="AC28" s="118" t="str">
        <f t="shared" si="12"/>
        <v/>
      </c>
      <c r="AD28" s="118" t="str">
        <f t="shared" si="12"/>
        <v/>
      </c>
      <c r="AE28" s="118" t="str">
        <f t="shared" si="12"/>
        <v>How a Development Density of 0.50 -1.00 Acre Lot will affect Neighborhood Characteristic</v>
      </c>
      <c r="AF28" s="118" t="str">
        <f t="shared" si="12"/>
        <v>How a Development Density of 0.50 -1.00 Acre Lot will affect Neighborhood Characteristic</v>
      </c>
      <c r="AG28" s="118" t="str">
        <f t="shared" si="12"/>
        <v>How a Development Density of 0.50 -1.00 Acre Lot will affect Neighborhood Characteristic</v>
      </c>
      <c r="AH28" s="118" t="str">
        <f t="shared" si="12"/>
        <v>How a Development Density of 0.50 -1.00 Acre Lot will affect Neighborhood Characteristic</v>
      </c>
      <c r="AI28" s="118" t="str">
        <f t="shared" si="12"/>
        <v>How a Development Density of 0.50 -1.00 Acre Lot will affect Water Table</v>
      </c>
      <c r="AJ28" s="118" t="str">
        <f t="shared" si="12"/>
        <v>How a Development Density of 0.50 -1.00 Acre Lot will affect Water Table</v>
      </c>
      <c r="AK28" s="118" t="str">
        <f t="shared" si="12"/>
        <v>How a Development Density of 0.50 -1.00 Acre Lot will affect Water Table</v>
      </c>
      <c r="AL28" s="118" t="str">
        <f t="shared" si="12"/>
        <v>How a Development Density of 0.50 -1.00 Acre Lot will affect Open Right-of-Way</v>
      </c>
      <c r="AM28" s="118" t="str">
        <f t="shared" si="12"/>
        <v>How a Development Density of 0.50 -1.00 Acre Lot will affect Open Right-of-Way</v>
      </c>
      <c r="AN28" s="118" t="str">
        <f t="shared" si="12"/>
        <v>How a Development Density of 0.50 -1.00 Acre Lot will affect Open Right-of-Way</v>
      </c>
      <c r="AO28" s="118" t="str">
        <f t="shared" si="12"/>
        <v>How a Development Density of 0.50 -1.00 Acre Lot will affect Soil Type</v>
      </c>
      <c r="AP28" s="118" t="str">
        <f t="shared" si="12"/>
        <v>How a Development Density of 0.50 -1.00 Acre Lot will affect Soil Type</v>
      </c>
      <c r="AQ28" s="118" t="str">
        <f t="shared" si="12"/>
        <v>How a Development Density of 0.50 -1.00 Acre Lot will affect Soil Type</v>
      </c>
      <c r="AR28" s="118" t="str">
        <f t="shared" si="12"/>
        <v>How a Development Density of 0.50 -1.00 Acre Lot will affect Depth to Hard Rock</v>
      </c>
      <c r="AS28" s="118" t="str">
        <f t="shared" si="12"/>
        <v>How a Development Density of 0.50 -1.00 Acre Lot will affect Depth to Hard Rock</v>
      </c>
      <c r="AT28" s="118" t="str">
        <f t="shared" si="12"/>
        <v>How a Development Density of 0.50 -1.00 Acre Lot will affect Depth to Hard Rock</v>
      </c>
      <c r="AU28" s="118" t="str">
        <f t="shared" si="12"/>
        <v>How a Development Density of 0.50 -1.00 Acre Lot will affect Depth to Lime Stone</v>
      </c>
      <c r="AV28" s="118" t="str">
        <f t="shared" si="12"/>
        <v>How a Development Density of 0.50 -1.00 Acre Lot will affect Depth to Lime Stone</v>
      </c>
      <c r="AW28" s="118" t="str">
        <f t="shared" si="12"/>
        <v>How a Development Density of 0.50 -1.00 Acre Lot will affect Depth to Lime Stone</v>
      </c>
      <c r="AX28" s="118" t="str">
        <f t="shared" si="12"/>
        <v>How a Development Density of 0.50 -1.00 Acre Lot will affect Existing Gravity Sewer</v>
      </c>
      <c r="AY28" s="118" t="str">
        <f t="shared" si="12"/>
        <v>How a Development Density of 0.50 -1.00 Acre Lot will affect Existing Gravity Sewer</v>
      </c>
      <c r="AZ28" s="118" t="str">
        <f t="shared" si="12"/>
        <v>How a Development Density of 0.50 -1.00 Acre Lot will affect Existing Gravity Sewer</v>
      </c>
      <c r="BA28" s="118" t="str">
        <f t="shared" si="12"/>
        <v>How a Development Density of 0.50 -1.00 Acre Lot will affect Existing Gravity Sewer</v>
      </c>
      <c r="BB28" s="118" t="str">
        <f t="shared" si="12"/>
        <v/>
      </c>
      <c r="BC28" s="118" t="str">
        <f t="shared" si="12"/>
        <v/>
      </c>
      <c r="BD28" s="118" t="str">
        <f t="shared" si="12"/>
        <v/>
      </c>
      <c r="BE28" s="118" t="str">
        <f t="shared" si="12"/>
        <v/>
      </c>
      <c r="BF28" s="118" t="str">
        <f t="shared" si="12"/>
        <v/>
      </c>
      <c r="BG28" s="118" t="str">
        <f t="shared" si="12"/>
        <v>How a Development Density of 0.50 -1.00 Acre Lot will affect Neighborhood Characteristic</v>
      </c>
      <c r="BH28" s="118" t="str">
        <f t="shared" si="12"/>
        <v>How a Development Density of 0.50 -1.00 Acre Lot will affect Neighborhood Characteristic</v>
      </c>
      <c r="BI28" s="118" t="str">
        <f t="shared" si="12"/>
        <v>How a Development Density of 0.50 -1.00 Acre Lot will affect Neighborhood Characteristic</v>
      </c>
      <c r="BJ28" s="118" t="str">
        <f t="shared" si="12"/>
        <v>How a Development Density of 0.50 -1.00 Acre Lot will affect Neighborhood Characteristic</v>
      </c>
      <c r="BK28" s="118" t="str">
        <f t="shared" si="12"/>
        <v>How a Development Density of 0.50 -1.00 Acre Lot will affect Water Table</v>
      </c>
      <c r="BL28" s="118" t="str">
        <f t="shared" si="12"/>
        <v>How a Development Density of 0.50 -1.00 Acre Lot will affect Water Table</v>
      </c>
      <c r="BM28" s="118" t="str">
        <f t="shared" si="12"/>
        <v>How a Development Density of 0.50 -1.00 Acre Lot will affect Water Table</v>
      </c>
      <c r="BN28" s="118" t="str">
        <f t="shared" si="12"/>
        <v>How a Development Density of 0.50 -1.00 Acre Lot will affect Open Right-of-Way</v>
      </c>
      <c r="BO28" s="118" t="str">
        <f t="shared" si="12"/>
        <v>How a Development Density of 0.50 -1.00 Acre Lot will affect Open Right-of-Way</v>
      </c>
      <c r="BP28" s="118" t="str">
        <f t="shared" si="12"/>
        <v>How a Development Density of 0.50 -1.00 Acre Lot will affect Open Right-of-Way</v>
      </c>
      <c r="BQ28" s="118" t="str">
        <f t="shared" si="12"/>
        <v>How a Development Density of 0.50 -1.00 Acre Lot will affect Soil Type</v>
      </c>
      <c r="BR28" s="118" t="str">
        <f t="shared" si="12"/>
        <v>How a Development Density of 0.50 -1.00 Acre Lot will affect Soil Type</v>
      </c>
      <c r="BS28" s="118" t="str">
        <f t="shared" ref="BS28:CL31" si="13">IF(BS$3=$C28,"","How a "&amp;$B28&amp;" of "&amp;$D28&amp;" will affect "&amp;BS$1)</f>
        <v>How a Development Density of 0.50 -1.00 Acre Lot will affect Soil Type</v>
      </c>
      <c r="BT28" s="118" t="str">
        <f t="shared" si="13"/>
        <v>How a Development Density of 0.50 -1.00 Acre Lot will affect Depth to Hard Rock</v>
      </c>
      <c r="BU28" s="118" t="str">
        <f t="shared" si="13"/>
        <v>How a Development Density of 0.50 -1.00 Acre Lot will affect Depth to Hard Rock</v>
      </c>
      <c r="BV28" s="118" t="str">
        <f t="shared" si="13"/>
        <v>How a Development Density of 0.50 -1.00 Acre Lot will affect Depth to Hard Rock</v>
      </c>
      <c r="BW28" s="118" t="str">
        <f t="shared" si="13"/>
        <v>How a Development Density of 0.50 -1.00 Acre Lot will affect Depth to Lime Stone</v>
      </c>
      <c r="BX28" s="118" t="str">
        <f t="shared" si="13"/>
        <v>How a Development Density of 0.50 -1.00 Acre Lot will affect Depth to Lime Stone</v>
      </c>
      <c r="BY28" s="118" t="str">
        <f t="shared" si="13"/>
        <v>How a Development Density of 0.50 -1.00 Acre Lot will affect Depth to Lime Stone</v>
      </c>
      <c r="BZ28" s="118" t="str">
        <f t="shared" si="13"/>
        <v>How a Development Density of 0.50 -1.00 Acre Lot will affect Existing Gravity Sewer</v>
      </c>
      <c r="CA28" s="118" t="str">
        <f t="shared" si="13"/>
        <v>How a Development Density of 0.50 -1.00 Acre Lot will affect Existing Gravity Sewer</v>
      </c>
      <c r="CB28" s="118" t="str">
        <f t="shared" si="13"/>
        <v>How a Development Density of 0.50 -1.00 Acre Lot will affect Existing Gravity Sewer</v>
      </c>
      <c r="CC28" s="118" t="str">
        <f t="shared" si="13"/>
        <v>How a Development Density of 0.50 -1.00 Acre Lot will affect Existing Gravity Sewer</v>
      </c>
      <c r="CD28" s="118" t="str">
        <f t="shared" si="13"/>
        <v/>
      </c>
      <c r="CE28" s="118" t="str">
        <f t="shared" si="13"/>
        <v/>
      </c>
      <c r="CF28" s="118" t="str">
        <f t="shared" si="13"/>
        <v/>
      </c>
      <c r="CG28" s="118" t="str">
        <f t="shared" si="13"/>
        <v/>
      </c>
      <c r="CH28" s="118" t="str">
        <f t="shared" si="13"/>
        <v/>
      </c>
      <c r="CI28" s="118" t="str">
        <f t="shared" si="13"/>
        <v>How a Development Density of 0.50 -1.00 Acre Lot will affect Neighborhood Characteristic</v>
      </c>
      <c r="CJ28" s="118" t="str">
        <f t="shared" si="13"/>
        <v>How a Development Density of 0.50 -1.00 Acre Lot will affect Neighborhood Characteristic</v>
      </c>
      <c r="CK28" s="118" t="str">
        <f t="shared" si="13"/>
        <v>How a Development Density of 0.50 -1.00 Acre Lot will affect Neighborhood Characteristic</v>
      </c>
      <c r="CL28" s="118" t="str">
        <f t="shared" si="13"/>
        <v>How a Development Density of 0.50 -1.00 Acre Lot will affect Neighborhood Characteristic</v>
      </c>
      <c r="CM28" s="115"/>
      <c r="CN28" s="115"/>
      <c r="CO28" s="115"/>
      <c r="CP28" s="115"/>
      <c r="CQ28" s="115"/>
      <c r="CR28" s="115"/>
      <c r="CS28" s="115"/>
      <c r="CT28" s="115"/>
      <c r="CU28" s="115"/>
      <c r="CV28" s="115"/>
      <c r="CW28" s="1"/>
      <c r="CX28" s="1"/>
      <c r="CY28" s="1"/>
      <c r="CZ28" s="1"/>
      <c r="DA28" s="1"/>
      <c r="DB28" s="1"/>
      <c r="DC28" s="1"/>
      <c r="DD28" s="1"/>
      <c r="DE28" s="1"/>
      <c r="DF28" s="1"/>
      <c r="DG28" s="1"/>
      <c r="DH28" s="1"/>
      <c r="DI28" s="1"/>
      <c r="DJ28" s="1"/>
      <c r="DK28" s="1"/>
      <c r="DL28" s="1"/>
    </row>
    <row r="29" spans="1:116" x14ac:dyDescent="0.35">
      <c r="A29" s="45"/>
      <c r="B29" s="45" t="s">
        <v>36</v>
      </c>
      <c r="C29" s="115" t="s">
        <v>37</v>
      </c>
      <c r="D29" s="116" t="s">
        <v>48</v>
      </c>
      <c r="E29" s="45"/>
      <c r="F29" s="115" t="str">
        <f t="array" ref="F29">IFERROR(INDEX(Model!$J$21:$J$45,MATCH(D29&amp;C29,Model!$J$21:$J$45&amp;Model!$A$21:$A$45,0)),"")</f>
        <v/>
      </c>
      <c r="G29" s="118" t="str">
        <f t="shared" si="2"/>
        <v>How a Development Density of 1.00-3.00 Acre Lot will affect Water Table</v>
      </c>
      <c r="H29" s="118" t="str">
        <f t="shared" ref="H29:BS32" si="14">IF(H$3=$C29,"","How a "&amp;$B29&amp;" of "&amp;$D29&amp;" will affect "&amp;H$1)</f>
        <v>How a Development Density of 1.00-3.00 Acre Lot will affect Water Table</v>
      </c>
      <c r="I29" s="118" t="str">
        <f t="shared" si="14"/>
        <v>How a Development Density of 1.00-3.00 Acre Lot will affect Water Table</v>
      </c>
      <c r="J29" s="118" t="str">
        <f t="shared" si="14"/>
        <v>How a Development Density of 1.00-3.00 Acre Lot will affect Open Right-of-Way</v>
      </c>
      <c r="K29" s="118" t="str">
        <f t="shared" si="14"/>
        <v>How a Development Density of 1.00-3.00 Acre Lot will affect Open Right-of-Way</v>
      </c>
      <c r="L29" s="118" t="str">
        <f t="shared" si="14"/>
        <v>How a Development Density of 1.00-3.00 Acre Lot will affect Open Right-of-Way</v>
      </c>
      <c r="M29" s="118" t="str">
        <f t="shared" si="14"/>
        <v>How a Development Density of 1.00-3.00 Acre Lot will affect Soil Type</v>
      </c>
      <c r="N29" s="118" t="str">
        <f t="shared" si="14"/>
        <v>How a Development Density of 1.00-3.00 Acre Lot will affect Soil Type</v>
      </c>
      <c r="O29" s="118" t="str">
        <f t="shared" si="14"/>
        <v>How a Development Density of 1.00-3.00 Acre Lot will affect Soil Type</v>
      </c>
      <c r="P29" s="118" t="str">
        <f t="shared" si="14"/>
        <v>How a Development Density of 1.00-3.00 Acre Lot will affect Depth to Hard Rock</v>
      </c>
      <c r="Q29" s="118" t="str">
        <f t="shared" si="14"/>
        <v>How a Development Density of 1.00-3.00 Acre Lot will affect Depth to Hard Rock</v>
      </c>
      <c r="R29" s="118" t="str">
        <f t="shared" si="14"/>
        <v>How a Development Density of 1.00-3.00 Acre Lot will affect Depth to Hard Rock</v>
      </c>
      <c r="S29" s="118" t="str">
        <f t="shared" si="14"/>
        <v>How a Development Density of 1.00-3.00 Acre Lot will affect Depth to Lime Stone</v>
      </c>
      <c r="T29" s="118" t="str">
        <f t="shared" si="14"/>
        <v>How a Development Density of 1.00-3.00 Acre Lot will affect Depth to Lime Stone</v>
      </c>
      <c r="U29" s="118" t="str">
        <f t="shared" si="14"/>
        <v>How a Development Density of 1.00-3.00 Acre Lot will affect Depth to Lime Stone</v>
      </c>
      <c r="V29" s="118" t="str">
        <f t="shared" si="14"/>
        <v>How a Development Density of 1.00-3.00 Acre Lot will affect Existing Gravity Sewer</v>
      </c>
      <c r="W29" s="118" t="str">
        <f t="shared" si="14"/>
        <v>How a Development Density of 1.00-3.00 Acre Lot will affect Existing Gravity Sewer</v>
      </c>
      <c r="X29" s="118" t="str">
        <f t="shared" si="14"/>
        <v>How a Development Density of 1.00-3.00 Acre Lot will affect Existing Gravity Sewer</v>
      </c>
      <c r="Y29" s="118" t="str">
        <f t="shared" si="14"/>
        <v>How a Development Density of 1.00-3.00 Acre Lot will affect Existing Gravity Sewer</v>
      </c>
      <c r="Z29" s="118" t="str">
        <f t="shared" si="14"/>
        <v/>
      </c>
      <c r="AA29" s="118" t="str">
        <f t="shared" si="14"/>
        <v/>
      </c>
      <c r="AB29" s="118" t="str">
        <f t="shared" si="14"/>
        <v/>
      </c>
      <c r="AC29" s="118" t="str">
        <f t="shared" si="14"/>
        <v/>
      </c>
      <c r="AD29" s="118" t="str">
        <f t="shared" si="14"/>
        <v/>
      </c>
      <c r="AE29" s="118" t="str">
        <f t="shared" si="14"/>
        <v>How a Development Density of 1.00-3.00 Acre Lot will affect Neighborhood Characteristic</v>
      </c>
      <c r="AF29" s="118" t="str">
        <f t="shared" si="14"/>
        <v>How a Development Density of 1.00-3.00 Acre Lot will affect Neighborhood Characteristic</v>
      </c>
      <c r="AG29" s="118" t="str">
        <f t="shared" si="14"/>
        <v>How a Development Density of 1.00-3.00 Acre Lot will affect Neighborhood Characteristic</v>
      </c>
      <c r="AH29" s="118" t="str">
        <f t="shared" si="14"/>
        <v>How a Development Density of 1.00-3.00 Acre Lot will affect Neighborhood Characteristic</v>
      </c>
      <c r="AI29" s="118" t="str">
        <f t="shared" si="14"/>
        <v>How a Development Density of 1.00-3.00 Acre Lot will affect Water Table</v>
      </c>
      <c r="AJ29" s="118" t="str">
        <f t="shared" si="14"/>
        <v>How a Development Density of 1.00-3.00 Acre Lot will affect Water Table</v>
      </c>
      <c r="AK29" s="118" t="str">
        <f t="shared" si="14"/>
        <v>How a Development Density of 1.00-3.00 Acre Lot will affect Water Table</v>
      </c>
      <c r="AL29" s="118" t="str">
        <f t="shared" si="14"/>
        <v>How a Development Density of 1.00-3.00 Acre Lot will affect Open Right-of-Way</v>
      </c>
      <c r="AM29" s="118" t="str">
        <f t="shared" si="14"/>
        <v>How a Development Density of 1.00-3.00 Acre Lot will affect Open Right-of-Way</v>
      </c>
      <c r="AN29" s="118" t="str">
        <f t="shared" si="14"/>
        <v>How a Development Density of 1.00-3.00 Acre Lot will affect Open Right-of-Way</v>
      </c>
      <c r="AO29" s="118" t="str">
        <f t="shared" si="14"/>
        <v>How a Development Density of 1.00-3.00 Acre Lot will affect Soil Type</v>
      </c>
      <c r="AP29" s="118" t="str">
        <f t="shared" si="14"/>
        <v>How a Development Density of 1.00-3.00 Acre Lot will affect Soil Type</v>
      </c>
      <c r="AQ29" s="118" t="str">
        <f t="shared" si="14"/>
        <v>How a Development Density of 1.00-3.00 Acre Lot will affect Soil Type</v>
      </c>
      <c r="AR29" s="118" t="str">
        <f t="shared" si="14"/>
        <v>How a Development Density of 1.00-3.00 Acre Lot will affect Depth to Hard Rock</v>
      </c>
      <c r="AS29" s="118" t="str">
        <f t="shared" si="14"/>
        <v>How a Development Density of 1.00-3.00 Acre Lot will affect Depth to Hard Rock</v>
      </c>
      <c r="AT29" s="118" t="str">
        <f t="shared" si="14"/>
        <v>How a Development Density of 1.00-3.00 Acre Lot will affect Depth to Hard Rock</v>
      </c>
      <c r="AU29" s="118" t="str">
        <f t="shared" si="14"/>
        <v>How a Development Density of 1.00-3.00 Acre Lot will affect Depth to Lime Stone</v>
      </c>
      <c r="AV29" s="118" t="str">
        <f t="shared" si="14"/>
        <v>How a Development Density of 1.00-3.00 Acre Lot will affect Depth to Lime Stone</v>
      </c>
      <c r="AW29" s="118" t="str">
        <f t="shared" si="14"/>
        <v>How a Development Density of 1.00-3.00 Acre Lot will affect Depth to Lime Stone</v>
      </c>
      <c r="AX29" s="118" t="str">
        <f t="shared" si="14"/>
        <v>How a Development Density of 1.00-3.00 Acre Lot will affect Existing Gravity Sewer</v>
      </c>
      <c r="AY29" s="118" t="str">
        <f t="shared" si="14"/>
        <v>How a Development Density of 1.00-3.00 Acre Lot will affect Existing Gravity Sewer</v>
      </c>
      <c r="AZ29" s="118" t="str">
        <f t="shared" si="14"/>
        <v>How a Development Density of 1.00-3.00 Acre Lot will affect Existing Gravity Sewer</v>
      </c>
      <c r="BA29" s="118" t="str">
        <f t="shared" si="14"/>
        <v>How a Development Density of 1.00-3.00 Acre Lot will affect Existing Gravity Sewer</v>
      </c>
      <c r="BB29" s="118" t="str">
        <f t="shared" si="14"/>
        <v/>
      </c>
      <c r="BC29" s="118" t="str">
        <f t="shared" si="14"/>
        <v/>
      </c>
      <c r="BD29" s="118" t="str">
        <f t="shared" si="14"/>
        <v/>
      </c>
      <c r="BE29" s="118" t="str">
        <f t="shared" si="14"/>
        <v/>
      </c>
      <c r="BF29" s="118" t="str">
        <f t="shared" si="14"/>
        <v/>
      </c>
      <c r="BG29" s="118" t="str">
        <f t="shared" si="14"/>
        <v>How a Development Density of 1.00-3.00 Acre Lot will affect Neighborhood Characteristic</v>
      </c>
      <c r="BH29" s="118" t="str">
        <f t="shared" si="14"/>
        <v>How a Development Density of 1.00-3.00 Acre Lot will affect Neighborhood Characteristic</v>
      </c>
      <c r="BI29" s="118" t="str">
        <f t="shared" si="14"/>
        <v>How a Development Density of 1.00-3.00 Acre Lot will affect Neighborhood Characteristic</v>
      </c>
      <c r="BJ29" s="118" t="str">
        <f t="shared" si="14"/>
        <v>How a Development Density of 1.00-3.00 Acre Lot will affect Neighborhood Characteristic</v>
      </c>
      <c r="BK29" s="118" t="str">
        <f t="shared" si="14"/>
        <v>How a Development Density of 1.00-3.00 Acre Lot will affect Water Table</v>
      </c>
      <c r="BL29" s="118" t="str">
        <f t="shared" si="14"/>
        <v>How a Development Density of 1.00-3.00 Acre Lot will affect Water Table</v>
      </c>
      <c r="BM29" s="118" t="str">
        <f t="shared" si="14"/>
        <v>How a Development Density of 1.00-3.00 Acre Lot will affect Water Table</v>
      </c>
      <c r="BN29" s="118" t="str">
        <f t="shared" si="14"/>
        <v>How a Development Density of 1.00-3.00 Acre Lot will affect Open Right-of-Way</v>
      </c>
      <c r="BO29" s="118" t="str">
        <f t="shared" si="14"/>
        <v>How a Development Density of 1.00-3.00 Acre Lot will affect Open Right-of-Way</v>
      </c>
      <c r="BP29" s="118" t="str">
        <f t="shared" si="14"/>
        <v>How a Development Density of 1.00-3.00 Acre Lot will affect Open Right-of-Way</v>
      </c>
      <c r="BQ29" s="118" t="str">
        <f t="shared" si="14"/>
        <v>How a Development Density of 1.00-3.00 Acre Lot will affect Soil Type</v>
      </c>
      <c r="BR29" s="118" t="str">
        <f t="shared" si="14"/>
        <v>How a Development Density of 1.00-3.00 Acre Lot will affect Soil Type</v>
      </c>
      <c r="BS29" s="118" t="str">
        <f t="shared" si="14"/>
        <v>How a Development Density of 1.00-3.00 Acre Lot will affect Soil Type</v>
      </c>
      <c r="BT29" s="118" t="str">
        <f t="shared" si="13"/>
        <v>How a Development Density of 1.00-3.00 Acre Lot will affect Depth to Hard Rock</v>
      </c>
      <c r="BU29" s="118" t="str">
        <f t="shared" si="13"/>
        <v>How a Development Density of 1.00-3.00 Acre Lot will affect Depth to Hard Rock</v>
      </c>
      <c r="BV29" s="118" t="str">
        <f t="shared" si="13"/>
        <v>How a Development Density of 1.00-3.00 Acre Lot will affect Depth to Hard Rock</v>
      </c>
      <c r="BW29" s="118" t="str">
        <f t="shared" si="13"/>
        <v>How a Development Density of 1.00-3.00 Acre Lot will affect Depth to Lime Stone</v>
      </c>
      <c r="BX29" s="118" t="str">
        <f t="shared" si="13"/>
        <v>How a Development Density of 1.00-3.00 Acre Lot will affect Depth to Lime Stone</v>
      </c>
      <c r="BY29" s="118" t="str">
        <f t="shared" si="13"/>
        <v>How a Development Density of 1.00-3.00 Acre Lot will affect Depth to Lime Stone</v>
      </c>
      <c r="BZ29" s="118" t="str">
        <f t="shared" si="13"/>
        <v>How a Development Density of 1.00-3.00 Acre Lot will affect Existing Gravity Sewer</v>
      </c>
      <c r="CA29" s="118" t="str">
        <f t="shared" si="13"/>
        <v>How a Development Density of 1.00-3.00 Acre Lot will affect Existing Gravity Sewer</v>
      </c>
      <c r="CB29" s="118" t="str">
        <f t="shared" si="13"/>
        <v>How a Development Density of 1.00-3.00 Acre Lot will affect Existing Gravity Sewer</v>
      </c>
      <c r="CC29" s="118" t="str">
        <f t="shared" si="13"/>
        <v>How a Development Density of 1.00-3.00 Acre Lot will affect Existing Gravity Sewer</v>
      </c>
      <c r="CD29" s="118" t="str">
        <f t="shared" si="13"/>
        <v/>
      </c>
      <c r="CE29" s="118" t="str">
        <f t="shared" si="13"/>
        <v/>
      </c>
      <c r="CF29" s="118" t="str">
        <f t="shared" si="13"/>
        <v/>
      </c>
      <c r="CG29" s="118" t="str">
        <f t="shared" si="13"/>
        <v/>
      </c>
      <c r="CH29" s="118" t="str">
        <f t="shared" si="13"/>
        <v/>
      </c>
      <c r="CI29" s="118" t="str">
        <f t="shared" si="13"/>
        <v>How a Development Density of 1.00-3.00 Acre Lot will affect Neighborhood Characteristic</v>
      </c>
      <c r="CJ29" s="118" t="str">
        <f t="shared" si="13"/>
        <v>How a Development Density of 1.00-3.00 Acre Lot will affect Neighborhood Characteristic</v>
      </c>
      <c r="CK29" s="118" t="str">
        <f t="shared" si="13"/>
        <v>How a Development Density of 1.00-3.00 Acre Lot will affect Neighborhood Characteristic</v>
      </c>
      <c r="CL29" s="118" t="str">
        <f t="shared" si="13"/>
        <v>How a Development Density of 1.00-3.00 Acre Lot will affect Neighborhood Characteristic</v>
      </c>
      <c r="CM29" s="115"/>
      <c r="CN29" s="115"/>
      <c r="CO29" s="115"/>
      <c r="CP29" s="115"/>
      <c r="CQ29" s="115"/>
      <c r="CR29" s="115"/>
      <c r="CS29" s="115"/>
      <c r="CT29" s="115"/>
      <c r="CU29" s="115"/>
      <c r="CV29" s="115"/>
      <c r="CW29" s="1"/>
      <c r="CX29" s="1"/>
      <c r="CY29" s="1"/>
      <c r="CZ29" s="1"/>
      <c r="DA29" s="1"/>
      <c r="DB29" s="1"/>
      <c r="DC29" s="1"/>
      <c r="DD29" s="1"/>
      <c r="DE29" s="1"/>
      <c r="DF29" s="1"/>
      <c r="DG29" s="1"/>
      <c r="DH29" s="1"/>
      <c r="DI29" s="1"/>
      <c r="DJ29" s="1"/>
      <c r="DK29" s="1"/>
      <c r="DL29" s="1"/>
    </row>
    <row r="30" spans="1:116" x14ac:dyDescent="0.35">
      <c r="A30" s="45"/>
      <c r="B30" s="45" t="s">
        <v>36</v>
      </c>
      <c r="C30" s="115" t="s">
        <v>37</v>
      </c>
      <c r="D30" s="116" t="s">
        <v>49</v>
      </c>
      <c r="E30" s="45"/>
      <c r="F30" s="115" t="str">
        <f t="array" ref="F30">IFERROR(INDEX(Model!$J$21:$J$45,MATCH(D30&amp;C30,Model!$J$21:$J$45&amp;Model!$A$21:$A$45,0)),"")</f>
        <v/>
      </c>
      <c r="G30" s="118" t="str">
        <f t="shared" si="2"/>
        <v>How a Development Density of &gt;3.0 Acre Lot will affect Water Table</v>
      </c>
      <c r="H30" s="118" t="str">
        <f t="shared" si="14"/>
        <v>How a Development Density of &gt;3.0 Acre Lot will affect Water Table</v>
      </c>
      <c r="I30" s="118" t="str">
        <f t="shared" si="14"/>
        <v>How a Development Density of &gt;3.0 Acre Lot will affect Water Table</v>
      </c>
      <c r="J30" s="118" t="str">
        <f t="shared" si="14"/>
        <v>How a Development Density of &gt;3.0 Acre Lot will affect Open Right-of-Way</v>
      </c>
      <c r="K30" s="118" t="str">
        <f t="shared" si="14"/>
        <v>How a Development Density of &gt;3.0 Acre Lot will affect Open Right-of-Way</v>
      </c>
      <c r="L30" s="118" t="str">
        <f t="shared" si="14"/>
        <v>How a Development Density of &gt;3.0 Acre Lot will affect Open Right-of-Way</v>
      </c>
      <c r="M30" s="118" t="str">
        <f t="shared" si="14"/>
        <v>How a Development Density of &gt;3.0 Acre Lot will affect Soil Type</v>
      </c>
      <c r="N30" s="118" t="str">
        <f t="shared" si="14"/>
        <v>How a Development Density of &gt;3.0 Acre Lot will affect Soil Type</v>
      </c>
      <c r="O30" s="118" t="str">
        <f t="shared" si="14"/>
        <v>How a Development Density of &gt;3.0 Acre Lot will affect Soil Type</v>
      </c>
      <c r="P30" s="118" t="str">
        <f t="shared" si="14"/>
        <v>How a Development Density of &gt;3.0 Acre Lot will affect Depth to Hard Rock</v>
      </c>
      <c r="Q30" s="118" t="str">
        <f t="shared" si="14"/>
        <v>How a Development Density of &gt;3.0 Acre Lot will affect Depth to Hard Rock</v>
      </c>
      <c r="R30" s="118" t="str">
        <f t="shared" si="14"/>
        <v>How a Development Density of &gt;3.0 Acre Lot will affect Depth to Hard Rock</v>
      </c>
      <c r="S30" s="118" t="str">
        <f t="shared" si="14"/>
        <v>How a Development Density of &gt;3.0 Acre Lot will affect Depth to Lime Stone</v>
      </c>
      <c r="T30" s="118" t="str">
        <f t="shared" si="14"/>
        <v>How a Development Density of &gt;3.0 Acre Lot will affect Depth to Lime Stone</v>
      </c>
      <c r="U30" s="118" t="str">
        <f t="shared" si="14"/>
        <v>How a Development Density of &gt;3.0 Acre Lot will affect Depth to Lime Stone</v>
      </c>
      <c r="V30" s="118" t="str">
        <f t="shared" si="14"/>
        <v>How a Development Density of &gt;3.0 Acre Lot will affect Existing Gravity Sewer</v>
      </c>
      <c r="W30" s="118" t="str">
        <f t="shared" si="14"/>
        <v>How a Development Density of &gt;3.0 Acre Lot will affect Existing Gravity Sewer</v>
      </c>
      <c r="X30" s="118" t="str">
        <f t="shared" si="14"/>
        <v>How a Development Density of &gt;3.0 Acre Lot will affect Existing Gravity Sewer</v>
      </c>
      <c r="Y30" s="118" t="str">
        <f t="shared" si="14"/>
        <v>How a Development Density of &gt;3.0 Acre Lot will affect Existing Gravity Sewer</v>
      </c>
      <c r="Z30" s="118" t="str">
        <f t="shared" si="14"/>
        <v/>
      </c>
      <c r="AA30" s="118" t="str">
        <f t="shared" si="14"/>
        <v/>
      </c>
      <c r="AB30" s="118" t="str">
        <f t="shared" si="14"/>
        <v/>
      </c>
      <c r="AC30" s="118" t="str">
        <f t="shared" si="14"/>
        <v/>
      </c>
      <c r="AD30" s="118" t="str">
        <f t="shared" si="14"/>
        <v/>
      </c>
      <c r="AE30" s="118" t="str">
        <f t="shared" si="14"/>
        <v>How a Development Density of &gt;3.0 Acre Lot will affect Neighborhood Characteristic</v>
      </c>
      <c r="AF30" s="118" t="str">
        <f t="shared" si="14"/>
        <v>How a Development Density of &gt;3.0 Acre Lot will affect Neighborhood Characteristic</v>
      </c>
      <c r="AG30" s="118" t="str">
        <f t="shared" si="14"/>
        <v>How a Development Density of &gt;3.0 Acre Lot will affect Neighborhood Characteristic</v>
      </c>
      <c r="AH30" s="118" t="str">
        <f t="shared" si="14"/>
        <v>How a Development Density of &gt;3.0 Acre Lot will affect Neighborhood Characteristic</v>
      </c>
      <c r="AI30" s="118" t="str">
        <f t="shared" si="14"/>
        <v>How a Development Density of &gt;3.0 Acre Lot will affect Water Table</v>
      </c>
      <c r="AJ30" s="118" t="str">
        <f t="shared" si="14"/>
        <v>How a Development Density of &gt;3.0 Acre Lot will affect Water Table</v>
      </c>
      <c r="AK30" s="118" t="str">
        <f t="shared" si="14"/>
        <v>How a Development Density of &gt;3.0 Acre Lot will affect Water Table</v>
      </c>
      <c r="AL30" s="118" t="str">
        <f t="shared" si="14"/>
        <v>How a Development Density of &gt;3.0 Acre Lot will affect Open Right-of-Way</v>
      </c>
      <c r="AM30" s="118" t="str">
        <f t="shared" si="14"/>
        <v>How a Development Density of &gt;3.0 Acre Lot will affect Open Right-of-Way</v>
      </c>
      <c r="AN30" s="118" t="str">
        <f t="shared" si="14"/>
        <v>How a Development Density of &gt;3.0 Acre Lot will affect Open Right-of-Way</v>
      </c>
      <c r="AO30" s="118" t="str">
        <f t="shared" si="14"/>
        <v>How a Development Density of &gt;3.0 Acre Lot will affect Soil Type</v>
      </c>
      <c r="AP30" s="118" t="str">
        <f t="shared" si="14"/>
        <v>How a Development Density of &gt;3.0 Acre Lot will affect Soil Type</v>
      </c>
      <c r="AQ30" s="118" t="str">
        <f t="shared" si="14"/>
        <v>How a Development Density of &gt;3.0 Acre Lot will affect Soil Type</v>
      </c>
      <c r="AR30" s="118" t="str">
        <f t="shared" si="14"/>
        <v>How a Development Density of &gt;3.0 Acre Lot will affect Depth to Hard Rock</v>
      </c>
      <c r="AS30" s="118" t="str">
        <f t="shared" si="14"/>
        <v>How a Development Density of &gt;3.0 Acre Lot will affect Depth to Hard Rock</v>
      </c>
      <c r="AT30" s="118" t="str">
        <f t="shared" si="14"/>
        <v>How a Development Density of &gt;3.0 Acre Lot will affect Depth to Hard Rock</v>
      </c>
      <c r="AU30" s="118" t="str">
        <f t="shared" si="14"/>
        <v>How a Development Density of &gt;3.0 Acre Lot will affect Depth to Lime Stone</v>
      </c>
      <c r="AV30" s="118" t="str">
        <f t="shared" si="14"/>
        <v>How a Development Density of &gt;3.0 Acre Lot will affect Depth to Lime Stone</v>
      </c>
      <c r="AW30" s="118" t="str">
        <f t="shared" si="14"/>
        <v>How a Development Density of &gt;3.0 Acre Lot will affect Depth to Lime Stone</v>
      </c>
      <c r="AX30" s="118" t="str">
        <f t="shared" si="14"/>
        <v>How a Development Density of &gt;3.0 Acre Lot will affect Existing Gravity Sewer</v>
      </c>
      <c r="AY30" s="118" t="str">
        <f t="shared" si="14"/>
        <v>How a Development Density of &gt;3.0 Acre Lot will affect Existing Gravity Sewer</v>
      </c>
      <c r="AZ30" s="118" t="str">
        <f t="shared" si="14"/>
        <v>How a Development Density of &gt;3.0 Acre Lot will affect Existing Gravity Sewer</v>
      </c>
      <c r="BA30" s="118" t="str">
        <f t="shared" si="14"/>
        <v>How a Development Density of &gt;3.0 Acre Lot will affect Existing Gravity Sewer</v>
      </c>
      <c r="BB30" s="118" t="str">
        <f t="shared" si="14"/>
        <v/>
      </c>
      <c r="BC30" s="118" t="str">
        <f t="shared" si="14"/>
        <v/>
      </c>
      <c r="BD30" s="118" t="str">
        <f t="shared" si="14"/>
        <v/>
      </c>
      <c r="BE30" s="118" t="str">
        <f t="shared" si="14"/>
        <v/>
      </c>
      <c r="BF30" s="118" t="str">
        <f t="shared" si="14"/>
        <v/>
      </c>
      <c r="BG30" s="118" t="str">
        <f t="shared" si="14"/>
        <v>How a Development Density of &gt;3.0 Acre Lot will affect Neighborhood Characteristic</v>
      </c>
      <c r="BH30" s="118" t="str">
        <f t="shared" si="14"/>
        <v>How a Development Density of &gt;3.0 Acre Lot will affect Neighborhood Characteristic</v>
      </c>
      <c r="BI30" s="118" t="str">
        <f t="shared" si="14"/>
        <v>How a Development Density of &gt;3.0 Acre Lot will affect Neighborhood Characteristic</v>
      </c>
      <c r="BJ30" s="118" t="str">
        <f t="shared" si="14"/>
        <v>How a Development Density of &gt;3.0 Acre Lot will affect Neighborhood Characteristic</v>
      </c>
      <c r="BK30" s="118" t="str">
        <f t="shared" si="14"/>
        <v>How a Development Density of &gt;3.0 Acre Lot will affect Water Table</v>
      </c>
      <c r="BL30" s="118" t="str">
        <f t="shared" si="14"/>
        <v>How a Development Density of &gt;3.0 Acre Lot will affect Water Table</v>
      </c>
      <c r="BM30" s="118" t="str">
        <f t="shared" si="14"/>
        <v>How a Development Density of &gt;3.0 Acre Lot will affect Water Table</v>
      </c>
      <c r="BN30" s="118" t="str">
        <f t="shared" si="14"/>
        <v>How a Development Density of &gt;3.0 Acre Lot will affect Open Right-of-Way</v>
      </c>
      <c r="BO30" s="118" t="str">
        <f t="shared" si="14"/>
        <v>How a Development Density of &gt;3.0 Acre Lot will affect Open Right-of-Way</v>
      </c>
      <c r="BP30" s="118" t="str">
        <f t="shared" si="14"/>
        <v>How a Development Density of &gt;3.0 Acre Lot will affect Open Right-of-Way</v>
      </c>
      <c r="BQ30" s="118" t="str">
        <f t="shared" si="14"/>
        <v>How a Development Density of &gt;3.0 Acre Lot will affect Soil Type</v>
      </c>
      <c r="BR30" s="118" t="str">
        <f t="shared" si="14"/>
        <v>How a Development Density of &gt;3.0 Acre Lot will affect Soil Type</v>
      </c>
      <c r="BS30" s="118" t="str">
        <f t="shared" si="14"/>
        <v>How a Development Density of &gt;3.0 Acre Lot will affect Soil Type</v>
      </c>
      <c r="BT30" s="118" t="str">
        <f t="shared" si="13"/>
        <v>How a Development Density of &gt;3.0 Acre Lot will affect Depth to Hard Rock</v>
      </c>
      <c r="BU30" s="118" t="str">
        <f t="shared" si="13"/>
        <v>How a Development Density of &gt;3.0 Acre Lot will affect Depth to Hard Rock</v>
      </c>
      <c r="BV30" s="118" t="str">
        <f t="shared" si="13"/>
        <v>How a Development Density of &gt;3.0 Acre Lot will affect Depth to Hard Rock</v>
      </c>
      <c r="BW30" s="118" t="str">
        <f t="shared" si="13"/>
        <v>How a Development Density of &gt;3.0 Acre Lot will affect Depth to Lime Stone</v>
      </c>
      <c r="BX30" s="118" t="str">
        <f t="shared" si="13"/>
        <v>How a Development Density of &gt;3.0 Acre Lot will affect Depth to Lime Stone</v>
      </c>
      <c r="BY30" s="118" t="str">
        <f t="shared" si="13"/>
        <v>How a Development Density of &gt;3.0 Acre Lot will affect Depth to Lime Stone</v>
      </c>
      <c r="BZ30" s="118" t="str">
        <f t="shared" si="13"/>
        <v>How a Development Density of &gt;3.0 Acre Lot will affect Existing Gravity Sewer</v>
      </c>
      <c r="CA30" s="118" t="str">
        <f t="shared" si="13"/>
        <v>How a Development Density of &gt;3.0 Acre Lot will affect Existing Gravity Sewer</v>
      </c>
      <c r="CB30" s="118" t="str">
        <f t="shared" si="13"/>
        <v>How a Development Density of &gt;3.0 Acre Lot will affect Existing Gravity Sewer</v>
      </c>
      <c r="CC30" s="118" t="str">
        <f t="shared" si="13"/>
        <v>How a Development Density of &gt;3.0 Acre Lot will affect Existing Gravity Sewer</v>
      </c>
      <c r="CD30" s="118" t="str">
        <f t="shared" si="13"/>
        <v/>
      </c>
      <c r="CE30" s="118" t="str">
        <f t="shared" si="13"/>
        <v/>
      </c>
      <c r="CF30" s="118" t="str">
        <f t="shared" si="13"/>
        <v/>
      </c>
      <c r="CG30" s="118" t="str">
        <f t="shared" si="13"/>
        <v/>
      </c>
      <c r="CH30" s="118" t="str">
        <f t="shared" si="13"/>
        <v/>
      </c>
      <c r="CI30" s="118" t="str">
        <f t="shared" si="13"/>
        <v>How a Development Density of &gt;3.0 Acre Lot will affect Neighborhood Characteristic</v>
      </c>
      <c r="CJ30" s="118" t="str">
        <f t="shared" si="13"/>
        <v>How a Development Density of &gt;3.0 Acre Lot will affect Neighborhood Characteristic</v>
      </c>
      <c r="CK30" s="118" t="str">
        <f t="shared" si="13"/>
        <v>How a Development Density of &gt;3.0 Acre Lot will affect Neighborhood Characteristic</v>
      </c>
      <c r="CL30" s="118" t="str">
        <f t="shared" si="13"/>
        <v>How a Development Density of &gt;3.0 Acre Lot will affect Neighborhood Characteristic</v>
      </c>
      <c r="CM30" s="115"/>
      <c r="CN30" s="115"/>
      <c r="CO30" s="115"/>
      <c r="CP30" s="115"/>
      <c r="CQ30" s="115"/>
      <c r="CR30" s="115"/>
      <c r="CS30" s="115"/>
      <c r="CT30" s="115"/>
      <c r="CU30" s="115"/>
      <c r="CV30" s="115"/>
      <c r="CW30" s="1"/>
      <c r="CX30" s="1"/>
      <c r="CY30" s="1"/>
      <c r="CZ30" s="1"/>
      <c r="DA30" s="1"/>
      <c r="DB30" s="1"/>
      <c r="DC30" s="1"/>
      <c r="DD30" s="1"/>
      <c r="DE30" s="1"/>
      <c r="DF30" s="1"/>
      <c r="DG30" s="1"/>
      <c r="DH30" s="1"/>
      <c r="DI30" s="1"/>
      <c r="DJ30" s="1"/>
      <c r="DK30" s="1"/>
      <c r="DL30" s="1"/>
    </row>
    <row r="31" spans="1:116" x14ac:dyDescent="0.35">
      <c r="A31" s="45"/>
      <c r="B31" s="45" t="s">
        <v>39</v>
      </c>
      <c r="C31" s="115" t="s">
        <v>40</v>
      </c>
      <c r="D31" s="116" t="s">
        <v>50</v>
      </c>
      <c r="E31" s="45"/>
      <c r="F31" s="115" t="str">
        <f t="array" ref="F31">IFERROR(INDEX(Model!$J$21:$J$45,MATCH(D31&amp;C31,Model!$J$21:$J$45&amp;Model!$A$21:$A$45,0)),"")</f>
        <v>Profile 1</v>
      </c>
      <c r="G31" s="118" t="str">
        <f t="shared" si="2"/>
        <v>How a Neighborhood Character of Profile 1 will affect Water Table</v>
      </c>
      <c r="H31" s="118" t="str">
        <f t="shared" si="14"/>
        <v>How a Neighborhood Character of Profile 1 will affect Water Table</v>
      </c>
      <c r="I31" s="118" t="str">
        <f t="shared" si="14"/>
        <v>How a Neighborhood Character of Profile 1 will affect Water Table</v>
      </c>
      <c r="J31" s="118" t="str">
        <f t="shared" si="14"/>
        <v>How a Neighborhood Character of Profile 1 will affect Open Right-of-Way</v>
      </c>
      <c r="K31" s="118" t="str">
        <f t="shared" si="14"/>
        <v>How a Neighborhood Character of Profile 1 will affect Open Right-of-Way</v>
      </c>
      <c r="L31" s="118" t="str">
        <f t="shared" si="14"/>
        <v>How a Neighborhood Character of Profile 1 will affect Open Right-of-Way</v>
      </c>
      <c r="M31" s="118" t="str">
        <f t="shared" si="14"/>
        <v>How a Neighborhood Character of Profile 1 will affect Soil Type</v>
      </c>
      <c r="N31" s="118" t="str">
        <f t="shared" si="14"/>
        <v>How a Neighborhood Character of Profile 1 will affect Soil Type</v>
      </c>
      <c r="O31" s="118" t="str">
        <f t="shared" si="14"/>
        <v>How a Neighborhood Character of Profile 1 will affect Soil Type</v>
      </c>
      <c r="P31" s="118" t="str">
        <f t="shared" si="14"/>
        <v>How a Neighborhood Character of Profile 1 will affect Depth to Hard Rock</v>
      </c>
      <c r="Q31" s="118" t="str">
        <f t="shared" si="14"/>
        <v>How a Neighborhood Character of Profile 1 will affect Depth to Hard Rock</v>
      </c>
      <c r="R31" s="118" t="str">
        <f t="shared" si="14"/>
        <v>How a Neighborhood Character of Profile 1 will affect Depth to Hard Rock</v>
      </c>
      <c r="S31" s="118" t="str">
        <f t="shared" si="14"/>
        <v>How a Neighborhood Character of Profile 1 will affect Depth to Lime Stone</v>
      </c>
      <c r="T31" s="118" t="str">
        <f t="shared" si="14"/>
        <v>How a Neighborhood Character of Profile 1 will affect Depth to Lime Stone</v>
      </c>
      <c r="U31" s="118" t="str">
        <f t="shared" si="14"/>
        <v>How a Neighborhood Character of Profile 1 will affect Depth to Lime Stone</v>
      </c>
      <c r="V31" s="118" t="str">
        <f t="shared" si="14"/>
        <v>How a Neighborhood Character of Profile 1 will affect Existing Gravity Sewer</v>
      </c>
      <c r="W31" s="118" t="str">
        <f t="shared" si="14"/>
        <v>How a Neighborhood Character of Profile 1 will affect Existing Gravity Sewer</v>
      </c>
      <c r="X31" s="118" t="str">
        <f t="shared" si="14"/>
        <v>How a Neighborhood Character of Profile 1 will affect Existing Gravity Sewer</v>
      </c>
      <c r="Y31" s="118" t="str">
        <f t="shared" si="14"/>
        <v>How a Neighborhood Character of Profile 1 will affect Existing Gravity Sewer</v>
      </c>
      <c r="Z31" s="118" t="str">
        <f t="shared" si="14"/>
        <v>How a Neighborhood Character of Profile 1 will affect Development Density</v>
      </c>
      <c r="AA31" s="118" t="str">
        <f t="shared" si="14"/>
        <v>How a Neighborhood Character of Profile 1 will affect Development Density</v>
      </c>
      <c r="AB31" s="118" t="str">
        <f t="shared" si="14"/>
        <v>How a Neighborhood Character of Profile 1 will affect Development Density</v>
      </c>
      <c r="AC31" s="118" t="str">
        <f t="shared" si="14"/>
        <v>How a Neighborhood Character of Profile 1 will affect Development Density</v>
      </c>
      <c r="AD31" s="118" t="str">
        <f t="shared" si="14"/>
        <v>How a Neighborhood Character of Profile 1 will affect Development Density</v>
      </c>
      <c r="AE31" s="118" t="str">
        <f t="shared" si="14"/>
        <v/>
      </c>
      <c r="AF31" s="118" t="str">
        <f t="shared" si="14"/>
        <v/>
      </c>
      <c r="AG31" s="118" t="str">
        <f t="shared" si="14"/>
        <v/>
      </c>
      <c r="AH31" s="118" t="str">
        <f t="shared" si="14"/>
        <v/>
      </c>
      <c r="AI31" s="118" t="str">
        <f t="shared" si="14"/>
        <v>How a Neighborhood Character of Profile 1 will affect Water Table</v>
      </c>
      <c r="AJ31" s="118" t="str">
        <f t="shared" si="14"/>
        <v>How a Neighborhood Character of Profile 1 will affect Water Table</v>
      </c>
      <c r="AK31" s="118" t="str">
        <f t="shared" si="14"/>
        <v>How a Neighborhood Character of Profile 1 will affect Water Table</v>
      </c>
      <c r="AL31" s="118" t="str">
        <f t="shared" si="14"/>
        <v>How a Neighborhood Character of Profile 1 will affect Open Right-of-Way</v>
      </c>
      <c r="AM31" s="118" t="str">
        <f t="shared" si="14"/>
        <v>How a Neighborhood Character of Profile 1 will affect Open Right-of-Way</v>
      </c>
      <c r="AN31" s="118" t="str">
        <f t="shared" si="14"/>
        <v>How a Neighborhood Character of Profile 1 will affect Open Right-of-Way</v>
      </c>
      <c r="AO31" s="118" t="str">
        <f t="shared" si="14"/>
        <v>How a Neighborhood Character of Profile 1 will affect Soil Type</v>
      </c>
      <c r="AP31" s="118" t="str">
        <f t="shared" si="14"/>
        <v>How a Neighborhood Character of Profile 1 will affect Soil Type</v>
      </c>
      <c r="AQ31" s="118" t="str">
        <f t="shared" si="14"/>
        <v>How a Neighborhood Character of Profile 1 will affect Soil Type</v>
      </c>
      <c r="AR31" s="118" t="str">
        <f t="shared" si="14"/>
        <v>How a Neighborhood Character of Profile 1 will affect Depth to Hard Rock</v>
      </c>
      <c r="AS31" s="118" t="str">
        <f t="shared" si="14"/>
        <v>How a Neighborhood Character of Profile 1 will affect Depth to Hard Rock</v>
      </c>
      <c r="AT31" s="118" t="str">
        <f t="shared" si="14"/>
        <v>How a Neighborhood Character of Profile 1 will affect Depth to Hard Rock</v>
      </c>
      <c r="AU31" s="118" t="str">
        <f t="shared" si="14"/>
        <v>How a Neighborhood Character of Profile 1 will affect Depth to Lime Stone</v>
      </c>
      <c r="AV31" s="118" t="str">
        <f t="shared" si="14"/>
        <v>How a Neighborhood Character of Profile 1 will affect Depth to Lime Stone</v>
      </c>
      <c r="AW31" s="118" t="str">
        <f t="shared" si="14"/>
        <v>How a Neighborhood Character of Profile 1 will affect Depth to Lime Stone</v>
      </c>
      <c r="AX31" s="118" t="str">
        <f t="shared" si="14"/>
        <v>How a Neighborhood Character of Profile 1 will affect Existing Gravity Sewer</v>
      </c>
      <c r="AY31" s="118" t="str">
        <f t="shared" si="14"/>
        <v>How a Neighborhood Character of Profile 1 will affect Existing Gravity Sewer</v>
      </c>
      <c r="AZ31" s="118" t="str">
        <f t="shared" si="14"/>
        <v>How a Neighborhood Character of Profile 1 will affect Existing Gravity Sewer</v>
      </c>
      <c r="BA31" s="118" t="str">
        <f t="shared" si="14"/>
        <v>How a Neighborhood Character of Profile 1 will affect Existing Gravity Sewer</v>
      </c>
      <c r="BB31" s="118" t="str">
        <f t="shared" si="14"/>
        <v>How a Neighborhood Character of Profile 1 will affect Development Density</v>
      </c>
      <c r="BC31" s="118" t="str">
        <f t="shared" si="14"/>
        <v>How a Neighborhood Character of Profile 1 will affect Development Density</v>
      </c>
      <c r="BD31" s="118" t="str">
        <f t="shared" si="14"/>
        <v>How a Neighborhood Character of Profile 1 will affect Development Density</v>
      </c>
      <c r="BE31" s="118" t="str">
        <f t="shared" si="14"/>
        <v>How a Neighborhood Character of Profile 1 will affect Development Density</v>
      </c>
      <c r="BF31" s="118" t="str">
        <f t="shared" si="14"/>
        <v>How a Neighborhood Character of Profile 1 will affect Development Density</v>
      </c>
      <c r="BG31" s="118" t="str">
        <f t="shared" si="14"/>
        <v/>
      </c>
      <c r="BH31" s="118" t="str">
        <f t="shared" si="14"/>
        <v/>
      </c>
      <c r="BI31" s="118" t="str">
        <f t="shared" si="14"/>
        <v/>
      </c>
      <c r="BJ31" s="118" t="str">
        <f t="shared" si="14"/>
        <v/>
      </c>
      <c r="BK31" s="118" t="str">
        <f t="shared" si="14"/>
        <v>How a Neighborhood Character of Profile 1 will affect Water Table</v>
      </c>
      <c r="BL31" s="118" t="str">
        <f t="shared" si="14"/>
        <v>How a Neighborhood Character of Profile 1 will affect Water Table</v>
      </c>
      <c r="BM31" s="118" t="str">
        <f t="shared" si="14"/>
        <v>How a Neighborhood Character of Profile 1 will affect Water Table</v>
      </c>
      <c r="BN31" s="118" t="str">
        <f t="shared" si="14"/>
        <v>How a Neighborhood Character of Profile 1 will affect Open Right-of-Way</v>
      </c>
      <c r="BO31" s="118" t="str">
        <f t="shared" si="14"/>
        <v>How a Neighborhood Character of Profile 1 will affect Open Right-of-Way</v>
      </c>
      <c r="BP31" s="118" t="str">
        <f t="shared" si="14"/>
        <v>How a Neighborhood Character of Profile 1 will affect Open Right-of-Way</v>
      </c>
      <c r="BQ31" s="118" t="str">
        <f t="shared" si="14"/>
        <v>How a Neighborhood Character of Profile 1 will affect Soil Type</v>
      </c>
      <c r="BR31" s="118" t="str">
        <f t="shared" si="14"/>
        <v>How a Neighborhood Character of Profile 1 will affect Soil Type</v>
      </c>
      <c r="BS31" s="118" t="str">
        <f t="shared" si="14"/>
        <v>How a Neighborhood Character of Profile 1 will affect Soil Type</v>
      </c>
      <c r="BT31" s="118" t="str">
        <f t="shared" si="13"/>
        <v>How a Neighborhood Character of Profile 1 will affect Depth to Hard Rock</v>
      </c>
      <c r="BU31" s="118" t="str">
        <f t="shared" si="13"/>
        <v>How a Neighborhood Character of Profile 1 will affect Depth to Hard Rock</v>
      </c>
      <c r="BV31" s="118" t="str">
        <f t="shared" si="13"/>
        <v>How a Neighborhood Character of Profile 1 will affect Depth to Hard Rock</v>
      </c>
      <c r="BW31" s="118" t="str">
        <f t="shared" si="13"/>
        <v>How a Neighborhood Character of Profile 1 will affect Depth to Lime Stone</v>
      </c>
      <c r="BX31" s="118" t="str">
        <f t="shared" si="13"/>
        <v>How a Neighborhood Character of Profile 1 will affect Depth to Lime Stone</v>
      </c>
      <c r="BY31" s="118" t="str">
        <f t="shared" si="13"/>
        <v>How a Neighborhood Character of Profile 1 will affect Depth to Lime Stone</v>
      </c>
      <c r="BZ31" s="118" t="str">
        <f t="shared" si="13"/>
        <v>How a Neighborhood Character of Profile 1 will affect Existing Gravity Sewer</v>
      </c>
      <c r="CA31" s="118" t="str">
        <f t="shared" si="13"/>
        <v>How a Neighborhood Character of Profile 1 will affect Existing Gravity Sewer</v>
      </c>
      <c r="CB31" s="118" t="str">
        <f t="shared" si="13"/>
        <v>How a Neighborhood Character of Profile 1 will affect Existing Gravity Sewer</v>
      </c>
      <c r="CC31" s="118" t="str">
        <f t="shared" si="13"/>
        <v>How a Neighborhood Character of Profile 1 will affect Existing Gravity Sewer</v>
      </c>
      <c r="CD31" s="118" t="str">
        <f t="shared" si="13"/>
        <v>How a Neighborhood Character of Profile 1 will affect Development Density</v>
      </c>
      <c r="CE31" s="118" t="str">
        <f t="shared" si="13"/>
        <v>How a Neighborhood Character of Profile 1 will affect Development Density</v>
      </c>
      <c r="CF31" s="118" t="str">
        <f t="shared" si="13"/>
        <v>How a Neighborhood Character of Profile 1 will affect Development Density</v>
      </c>
      <c r="CG31" s="118" t="str">
        <f t="shared" si="13"/>
        <v>How a Neighborhood Character of Profile 1 will affect Development Density</v>
      </c>
      <c r="CH31" s="118" t="str">
        <f t="shared" si="13"/>
        <v>How a Neighborhood Character of Profile 1 will affect Development Density</v>
      </c>
      <c r="CI31" s="118" t="str">
        <f t="shared" si="13"/>
        <v/>
      </c>
      <c r="CJ31" s="118" t="str">
        <f t="shared" si="13"/>
        <v/>
      </c>
      <c r="CK31" s="118" t="str">
        <f t="shared" si="13"/>
        <v/>
      </c>
      <c r="CL31" s="118" t="str">
        <f t="shared" si="13"/>
        <v/>
      </c>
      <c r="CM31" s="115"/>
      <c r="CN31" s="115"/>
      <c r="CO31" s="115"/>
      <c r="CP31" s="115"/>
      <c r="CQ31" s="115"/>
      <c r="CR31" s="115"/>
      <c r="CS31" s="115"/>
      <c r="CT31" s="115"/>
      <c r="CU31" s="115"/>
      <c r="CV31" s="115"/>
      <c r="CW31" s="1"/>
      <c r="CX31" s="1"/>
      <c r="CY31" s="1"/>
      <c r="CZ31" s="1"/>
      <c r="DA31" s="1"/>
      <c r="DB31" s="1"/>
      <c r="DC31" s="1"/>
      <c r="DD31" s="1"/>
      <c r="DE31" s="1"/>
      <c r="DF31" s="1"/>
      <c r="DG31" s="1"/>
      <c r="DH31" s="1"/>
      <c r="DI31" s="1"/>
      <c r="DJ31" s="1"/>
      <c r="DK31" s="1"/>
      <c r="DL31" s="1"/>
    </row>
    <row r="32" spans="1:116" x14ac:dyDescent="0.35">
      <c r="A32" s="45"/>
      <c r="B32" s="45" t="s">
        <v>39</v>
      </c>
      <c r="C32" s="115" t="s">
        <v>40</v>
      </c>
      <c r="D32" s="116" t="s">
        <v>51</v>
      </c>
      <c r="E32" s="45"/>
      <c r="F32" s="115" t="str">
        <f t="array" ref="F32">IFERROR(INDEX(Model!$J$21:$J$45,MATCH(D32&amp;C32,Model!$J$21:$J$45&amp;Model!$A$21:$A$45,0)),"")</f>
        <v/>
      </c>
      <c r="G32" s="118" t="str">
        <f t="shared" si="2"/>
        <v>How a Neighborhood Character of Profile 2 will affect Water Table</v>
      </c>
      <c r="H32" s="118" t="str">
        <f t="shared" si="14"/>
        <v>How a Neighborhood Character of Profile 2 will affect Water Table</v>
      </c>
      <c r="I32" s="118" t="str">
        <f t="shared" si="14"/>
        <v>How a Neighborhood Character of Profile 2 will affect Water Table</v>
      </c>
      <c r="J32" s="118" t="str">
        <f t="shared" si="14"/>
        <v>How a Neighborhood Character of Profile 2 will affect Open Right-of-Way</v>
      </c>
      <c r="K32" s="118" t="str">
        <f t="shared" si="14"/>
        <v>How a Neighborhood Character of Profile 2 will affect Open Right-of-Way</v>
      </c>
      <c r="L32" s="118" t="str">
        <f t="shared" si="14"/>
        <v>How a Neighborhood Character of Profile 2 will affect Open Right-of-Way</v>
      </c>
      <c r="M32" s="118" t="str">
        <f t="shared" si="14"/>
        <v>How a Neighborhood Character of Profile 2 will affect Soil Type</v>
      </c>
      <c r="N32" s="118" t="str">
        <f t="shared" si="14"/>
        <v>How a Neighborhood Character of Profile 2 will affect Soil Type</v>
      </c>
      <c r="O32" s="118" t="str">
        <f t="shared" si="14"/>
        <v>How a Neighborhood Character of Profile 2 will affect Soil Type</v>
      </c>
      <c r="P32" s="118" t="str">
        <f t="shared" si="14"/>
        <v>How a Neighborhood Character of Profile 2 will affect Depth to Hard Rock</v>
      </c>
      <c r="Q32" s="118" t="str">
        <f t="shared" si="14"/>
        <v>How a Neighborhood Character of Profile 2 will affect Depth to Hard Rock</v>
      </c>
      <c r="R32" s="118" t="str">
        <f t="shared" si="14"/>
        <v>How a Neighborhood Character of Profile 2 will affect Depth to Hard Rock</v>
      </c>
      <c r="S32" s="118" t="str">
        <f t="shared" si="14"/>
        <v>How a Neighborhood Character of Profile 2 will affect Depth to Lime Stone</v>
      </c>
      <c r="T32" s="118" t="str">
        <f t="shared" si="14"/>
        <v>How a Neighborhood Character of Profile 2 will affect Depth to Lime Stone</v>
      </c>
      <c r="U32" s="118" t="str">
        <f t="shared" si="14"/>
        <v>How a Neighborhood Character of Profile 2 will affect Depth to Lime Stone</v>
      </c>
      <c r="V32" s="118" t="str">
        <f t="shared" si="14"/>
        <v>How a Neighborhood Character of Profile 2 will affect Existing Gravity Sewer</v>
      </c>
      <c r="W32" s="118" t="str">
        <f t="shared" si="14"/>
        <v>How a Neighborhood Character of Profile 2 will affect Existing Gravity Sewer</v>
      </c>
      <c r="X32" s="118" t="str">
        <f t="shared" si="14"/>
        <v>How a Neighborhood Character of Profile 2 will affect Existing Gravity Sewer</v>
      </c>
      <c r="Y32" s="118" t="str">
        <f t="shared" si="14"/>
        <v>How a Neighborhood Character of Profile 2 will affect Existing Gravity Sewer</v>
      </c>
      <c r="Z32" s="118" t="str">
        <f t="shared" si="14"/>
        <v>How a Neighborhood Character of Profile 2 will affect Development Density</v>
      </c>
      <c r="AA32" s="118" t="str">
        <f t="shared" si="14"/>
        <v>How a Neighborhood Character of Profile 2 will affect Development Density</v>
      </c>
      <c r="AB32" s="118" t="str">
        <f t="shared" si="14"/>
        <v>How a Neighborhood Character of Profile 2 will affect Development Density</v>
      </c>
      <c r="AC32" s="118" t="str">
        <f t="shared" si="14"/>
        <v>How a Neighborhood Character of Profile 2 will affect Development Density</v>
      </c>
      <c r="AD32" s="118" t="str">
        <f t="shared" si="14"/>
        <v>How a Neighborhood Character of Profile 2 will affect Development Density</v>
      </c>
      <c r="AE32" s="118" t="str">
        <f t="shared" si="14"/>
        <v/>
      </c>
      <c r="AF32" s="118" t="str">
        <f t="shared" si="14"/>
        <v/>
      </c>
      <c r="AG32" s="118" t="str">
        <f t="shared" si="14"/>
        <v/>
      </c>
      <c r="AH32" s="118" t="str">
        <f t="shared" si="14"/>
        <v/>
      </c>
      <c r="AI32" s="118" t="str">
        <f t="shared" si="14"/>
        <v>How a Neighborhood Character of Profile 2 will affect Water Table</v>
      </c>
      <c r="AJ32" s="118" t="str">
        <f t="shared" si="14"/>
        <v>How a Neighborhood Character of Profile 2 will affect Water Table</v>
      </c>
      <c r="AK32" s="118" t="str">
        <f t="shared" si="14"/>
        <v>How a Neighborhood Character of Profile 2 will affect Water Table</v>
      </c>
      <c r="AL32" s="118" t="str">
        <f t="shared" si="14"/>
        <v>How a Neighborhood Character of Profile 2 will affect Open Right-of-Way</v>
      </c>
      <c r="AM32" s="118" t="str">
        <f t="shared" si="14"/>
        <v>How a Neighborhood Character of Profile 2 will affect Open Right-of-Way</v>
      </c>
      <c r="AN32" s="118" t="str">
        <f t="shared" si="14"/>
        <v>How a Neighborhood Character of Profile 2 will affect Open Right-of-Way</v>
      </c>
      <c r="AO32" s="118" t="str">
        <f t="shared" si="14"/>
        <v>How a Neighborhood Character of Profile 2 will affect Soil Type</v>
      </c>
      <c r="AP32" s="118" t="str">
        <f t="shared" si="14"/>
        <v>How a Neighborhood Character of Profile 2 will affect Soil Type</v>
      </c>
      <c r="AQ32" s="118" t="str">
        <f t="shared" si="14"/>
        <v>How a Neighborhood Character of Profile 2 will affect Soil Type</v>
      </c>
      <c r="AR32" s="118" t="str">
        <f t="shared" si="14"/>
        <v>How a Neighborhood Character of Profile 2 will affect Depth to Hard Rock</v>
      </c>
      <c r="AS32" s="118" t="str">
        <f t="shared" si="14"/>
        <v>How a Neighborhood Character of Profile 2 will affect Depth to Hard Rock</v>
      </c>
      <c r="AT32" s="118" t="str">
        <f t="shared" si="14"/>
        <v>How a Neighborhood Character of Profile 2 will affect Depth to Hard Rock</v>
      </c>
      <c r="AU32" s="118" t="str">
        <f t="shared" si="14"/>
        <v>How a Neighborhood Character of Profile 2 will affect Depth to Lime Stone</v>
      </c>
      <c r="AV32" s="118" t="str">
        <f t="shared" si="14"/>
        <v>How a Neighborhood Character of Profile 2 will affect Depth to Lime Stone</v>
      </c>
      <c r="AW32" s="118" t="str">
        <f t="shared" si="14"/>
        <v>How a Neighborhood Character of Profile 2 will affect Depth to Lime Stone</v>
      </c>
      <c r="AX32" s="118" t="str">
        <f t="shared" si="14"/>
        <v>How a Neighborhood Character of Profile 2 will affect Existing Gravity Sewer</v>
      </c>
      <c r="AY32" s="118" t="str">
        <f t="shared" si="14"/>
        <v>How a Neighborhood Character of Profile 2 will affect Existing Gravity Sewer</v>
      </c>
      <c r="AZ32" s="118" t="str">
        <f t="shared" si="14"/>
        <v>How a Neighborhood Character of Profile 2 will affect Existing Gravity Sewer</v>
      </c>
      <c r="BA32" s="118" t="str">
        <f t="shared" si="14"/>
        <v>How a Neighborhood Character of Profile 2 will affect Existing Gravity Sewer</v>
      </c>
      <c r="BB32" s="118" t="str">
        <f t="shared" si="14"/>
        <v>How a Neighborhood Character of Profile 2 will affect Development Density</v>
      </c>
      <c r="BC32" s="118" t="str">
        <f t="shared" si="14"/>
        <v>How a Neighborhood Character of Profile 2 will affect Development Density</v>
      </c>
      <c r="BD32" s="118" t="str">
        <f t="shared" si="14"/>
        <v>How a Neighborhood Character of Profile 2 will affect Development Density</v>
      </c>
      <c r="BE32" s="118" t="str">
        <f t="shared" si="14"/>
        <v>How a Neighborhood Character of Profile 2 will affect Development Density</v>
      </c>
      <c r="BF32" s="118" t="str">
        <f t="shared" si="14"/>
        <v>How a Neighborhood Character of Profile 2 will affect Development Density</v>
      </c>
      <c r="BG32" s="118" t="str">
        <f t="shared" si="14"/>
        <v/>
      </c>
      <c r="BH32" s="118" t="str">
        <f t="shared" si="14"/>
        <v/>
      </c>
      <c r="BI32" s="118" t="str">
        <f t="shared" si="14"/>
        <v/>
      </c>
      <c r="BJ32" s="118" t="str">
        <f t="shared" si="14"/>
        <v/>
      </c>
      <c r="BK32" s="118" t="str">
        <f t="shared" si="14"/>
        <v>How a Neighborhood Character of Profile 2 will affect Water Table</v>
      </c>
      <c r="BL32" s="118" t="str">
        <f t="shared" si="14"/>
        <v>How a Neighborhood Character of Profile 2 will affect Water Table</v>
      </c>
      <c r="BM32" s="118" t="str">
        <f t="shared" si="14"/>
        <v>How a Neighborhood Character of Profile 2 will affect Water Table</v>
      </c>
      <c r="BN32" s="118" t="str">
        <f t="shared" si="14"/>
        <v>How a Neighborhood Character of Profile 2 will affect Open Right-of-Way</v>
      </c>
      <c r="BO32" s="118" t="str">
        <f t="shared" si="14"/>
        <v>How a Neighborhood Character of Profile 2 will affect Open Right-of-Way</v>
      </c>
      <c r="BP32" s="118" t="str">
        <f t="shared" si="14"/>
        <v>How a Neighborhood Character of Profile 2 will affect Open Right-of-Way</v>
      </c>
      <c r="BQ32" s="118" t="str">
        <f t="shared" si="14"/>
        <v>How a Neighborhood Character of Profile 2 will affect Soil Type</v>
      </c>
      <c r="BR32" s="118" t="str">
        <f t="shared" si="14"/>
        <v>How a Neighborhood Character of Profile 2 will affect Soil Type</v>
      </c>
      <c r="BS32" s="118" t="str">
        <f t="shared" ref="BS32:CL34" si="15">IF(BS$3=$C32,"","How a "&amp;$B32&amp;" of "&amp;$D32&amp;" will affect "&amp;BS$1)</f>
        <v>How a Neighborhood Character of Profile 2 will affect Soil Type</v>
      </c>
      <c r="BT32" s="118" t="str">
        <f t="shared" si="15"/>
        <v>How a Neighborhood Character of Profile 2 will affect Depth to Hard Rock</v>
      </c>
      <c r="BU32" s="118" t="str">
        <f t="shared" si="15"/>
        <v>How a Neighborhood Character of Profile 2 will affect Depth to Hard Rock</v>
      </c>
      <c r="BV32" s="118" t="str">
        <f t="shared" si="15"/>
        <v>How a Neighborhood Character of Profile 2 will affect Depth to Hard Rock</v>
      </c>
      <c r="BW32" s="118" t="str">
        <f t="shared" si="15"/>
        <v>How a Neighborhood Character of Profile 2 will affect Depth to Lime Stone</v>
      </c>
      <c r="BX32" s="118" t="str">
        <f t="shared" si="15"/>
        <v>How a Neighborhood Character of Profile 2 will affect Depth to Lime Stone</v>
      </c>
      <c r="BY32" s="118" t="str">
        <f t="shared" si="15"/>
        <v>How a Neighborhood Character of Profile 2 will affect Depth to Lime Stone</v>
      </c>
      <c r="BZ32" s="118" t="str">
        <f t="shared" si="15"/>
        <v>How a Neighborhood Character of Profile 2 will affect Existing Gravity Sewer</v>
      </c>
      <c r="CA32" s="118" t="str">
        <f t="shared" si="15"/>
        <v>How a Neighborhood Character of Profile 2 will affect Existing Gravity Sewer</v>
      </c>
      <c r="CB32" s="118" t="str">
        <f t="shared" si="15"/>
        <v>How a Neighborhood Character of Profile 2 will affect Existing Gravity Sewer</v>
      </c>
      <c r="CC32" s="118" t="str">
        <f t="shared" si="15"/>
        <v>How a Neighborhood Character of Profile 2 will affect Existing Gravity Sewer</v>
      </c>
      <c r="CD32" s="118" t="str">
        <f t="shared" si="15"/>
        <v>How a Neighborhood Character of Profile 2 will affect Development Density</v>
      </c>
      <c r="CE32" s="118" t="str">
        <f t="shared" si="15"/>
        <v>How a Neighborhood Character of Profile 2 will affect Development Density</v>
      </c>
      <c r="CF32" s="118" t="str">
        <f t="shared" si="15"/>
        <v>How a Neighborhood Character of Profile 2 will affect Development Density</v>
      </c>
      <c r="CG32" s="118" t="str">
        <f t="shared" si="15"/>
        <v>How a Neighborhood Character of Profile 2 will affect Development Density</v>
      </c>
      <c r="CH32" s="118" t="str">
        <f t="shared" si="15"/>
        <v>How a Neighborhood Character of Profile 2 will affect Development Density</v>
      </c>
      <c r="CI32" s="118" t="str">
        <f t="shared" si="15"/>
        <v/>
      </c>
      <c r="CJ32" s="118" t="str">
        <f t="shared" si="15"/>
        <v/>
      </c>
      <c r="CK32" s="118" t="str">
        <f t="shared" si="15"/>
        <v/>
      </c>
      <c r="CL32" s="118" t="str">
        <f t="shared" si="15"/>
        <v/>
      </c>
      <c r="CM32" s="115"/>
      <c r="CN32" s="115"/>
      <c r="CO32" s="115"/>
      <c r="CP32" s="115"/>
      <c r="CQ32" s="115"/>
      <c r="CR32" s="115"/>
      <c r="CS32" s="115"/>
      <c r="CT32" s="115"/>
      <c r="CU32" s="115"/>
      <c r="CV32" s="115"/>
      <c r="CW32" s="1"/>
      <c r="CX32" s="1"/>
      <c r="CY32" s="1"/>
      <c r="CZ32" s="1"/>
      <c r="DA32" s="1"/>
      <c r="DB32" s="1"/>
      <c r="DC32" s="1"/>
      <c r="DD32" s="1"/>
      <c r="DE32" s="1"/>
      <c r="DF32" s="1"/>
      <c r="DG32" s="1"/>
      <c r="DH32" s="1"/>
      <c r="DI32" s="1"/>
      <c r="DJ32" s="1"/>
      <c r="DK32" s="1"/>
      <c r="DL32" s="1"/>
    </row>
    <row r="33" spans="1:116" x14ac:dyDescent="0.35">
      <c r="A33" s="45"/>
      <c r="B33" s="45" t="s">
        <v>39</v>
      </c>
      <c r="C33" s="115" t="s">
        <v>40</v>
      </c>
      <c r="D33" s="116" t="s">
        <v>52</v>
      </c>
      <c r="E33" s="45"/>
      <c r="F33" s="115" t="str">
        <f t="array" ref="F33">IFERROR(INDEX(Model!$J$21:$J$45,MATCH(D33&amp;C33,Model!$J$21:$J$45&amp;Model!$A$21:$A$45,0)),"")</f>
        <v/>
      </c>
      <c r="G33" s="118" t="str">
        <f t="shared" si="2"/>
        <v>How a Neighborhood Character of Profile 3 will affect Water Table</v>
      </c>
      <c r="H33" s="118" t="str">
        <f t="shared" ref="H33:BS34" si="16">IF(H$3=$C33,"","How a "&amp;$B33&amp;" of "&amp;$D33&amp;" will affect "&amp;H$1)</f>
        <v>How a Neighborhood Character of Profile 3 will affect Water Table</v>
      </c>
      <c r="I33" s="118" t="str">
        <f t="shared" si="16"/>
        <v>How a Neighborhood Character of Profile 3 will affect Water Table</v>
      </c>
      <c r="J33" s="118" t="str">
        <f t="shared" si="16"/>
        <v>How a Neighborhood Character of Profile 3 will affect Open Right-of-Way</v>
      </c>
      <c r="K33" s="118" t="str">
        <f t="shared" si="16"/>
        <v>How a Neighborhood Character of Profile 3 will affect Open Right-of-Way</v>
      </c>
      <c r="L33" s="118" t="str">
        <f t="shared" si="16"/>
        <v>How a Neighborhood Character of Profile 3 will affect Open Right-of-Way</v>
      </c>
      <c r="M33" s="118" t="str">
        <f t="shared" si="16"/>
        <v>How a Neighborhood Character of Profile 3 will affect Soil Type</v>
      </c>
      <c r="N33" s="118" t="str">
        <f t="shared" si="16"/>
        <v>How a Neighborhood Character of Profile 3 will affect Soil Type</v>
      </c>
      <c r="O33" s="118" t="str">
        <f t="shared" si="16"/>
        <v>How a Neighborhood Character of Profile 3 will affect Soil Type</v>
      </c>
      <c r="P33" s="118" t="str">
        <f t="shared" si="16"/>
        <v>How a Neighborhood Character of Profile 3 will affect Depth to Hard Rock</v>
      </c>
      <c r="Q33" s="118" t="str">
        <f t="shared" si="16"/>
        <v>How a Neighborhood Character of Profile 3 will affect Depth to Hard Rock</v>
      </c>
      <c r="R33" s="118" t="str">
        <f t="shared" si="16"/>
        <v>How a Neighborhood Character of Profile 3 will affect Depth to Hard Rock</v>
      </c>
      <c r="S33" s="118" t="str">
        <f t="shared" si="16"/>
        <v>How a Neighborhood Character of Profile 3 will affect Depth to Lime Stone</v>
      </c>
      <c r="T33" s="118" t="str">
        <f t="shared" si="16"/>
        <v>How a Neighborhood Character of Profile 3 will affect Depth to Lime Stone</v>
      </c>
      <c r="U33" s="118" t="str">
        <f t="shared" si="16"/>
        <v>How a Neighborhood Character of Profile 3 will affect Depth to Lime Stone</v>
      </c>
      <c r="V33" s="118" t="str">
        <f t="shared" si="16"/>
        <v>How a Neighborhood Character of Profile 3 will affect Existing Gravity Sewer</v>
      </c>
      <c r="W33" s="118" t="str">
        <f t="shared" si="16"/>
        <v>How a Neighborhood Character of Profile 3 will affect Existing Gravity Sewer</v>
      </c>
      <c r="X33" s="118" t="str">
        <f t="shared" si="16"/>
        <v>How a Neighborhood Character of Profile 3 will affect Existing Gravity Sewer</v>
      </c>
      <c r="Y33" s="118" t="str">
        <f t="shared" si="16"/>
        <v>How a Neighborhood Character of Profile 3 will affect Existing Gravity Sewer</v>
      </c>
      <c r="Z33" s="118" t="str">
        <f t="shared" si="16"/>
        <v>How a Neighborhood Character of Profile 3 will affect Development Density</v>
      </c>
      <c r="AA33" s="118" t="str">
        <f t="shared" si="16"/>
        <v>How a Neighborhood Character of Profile 3 will affect Development Density</v>
      </c>
      <c r="AB33" s="118" t="str">
        <f t="shared" si="16"/>
        <v>How a Neighborhood Character of Profile 3 will affect Development Density</v>
      </c>
      <c r="AC33" s="118" t="str">
        <f t="shared" si="16"/>
        <v>How a Neighborhood Character of Profile 3 will affect Development Density</v>
      </c>
      <c r="AD33" s="118" t="str">
        <f t="shared" si="16"/>
        <v>How a Neighborhood Character of Profile 3 will affect Development Density</v>
      </c>
      <c r="AE33" s="118" t="str">
        <f t="shared" si="16"/>
        <v/>
      </c>
      <c r="AF33" s="118" t="str">
        <f t="shared" si="16"/>
        <v/>
      </c>
      <c r="AG33" s="118" t="str">
        <f t="shared" si="16"/>
        <v/>
      </c>
      <c r="AH33" s="118" t="str">
        <f t="shared" si="16"/>
        <v/>
      </c>
      <c r="AI33" s="118" t="str">
        <f t="shared" si="16"/>
        <v>How a Neighborhood Character of Profile 3 will affect Water Table</v>
      </c>
      <c r="AJ33" s="118" t="str">
        <f t="shared" si="16"/>
        <v>How a Neighborhood Character of Profile 3 will affect Water Table</v>
      </c>
      <c r="AK33" s="118" t="str">
        <f t="shared" si="16"/>
        <v>How a Neighborhood Character of Profile 3 will affect Water Table</v>
      </c>
      <c r="AL33" s="118" t="str">
        <f t="shared" si="16"/>
        <v>How a Neighborhood Character of Profile 3 will affect Open Right-of-Way</v>
      </c>
      <c r="AM33" s="118" t="str">
        <f t="shared" si="16"/>
        <v>How a Neighborhood Character of Profile 3 will affect Open Right-of-Way</v>
      </c>
      <c r="AN33" s="118" t="str">
        <f t="shared" si="16"/>
        <v>How a Neighborhood Character of Profile 3 will affect Open Right-of-Way</v>
      </c>
      <c r="AO33" s="118" t="str">
        <f t="shared" si="16"/>
        <v>How a Neighborhood Character of Profile 3 will affect Soil Type</v>
      </c>
      <c r="AP33" s="118" t="str">
        <f t="shared" si="16"/>
        <v>How a Neighborhood Character of Profile 3 will affect Soil Type</v>
      </c>
      <c r="AQ33" s="118" t="str">
        <f t="shared" si="16"/>
        <v>How a Neighborhood Character of Profile 3 will affect Soil Type</v>
      </c>
      <c r="AR33" s="118" t="str">
        <f t="shared" si="16"/>
        <v>How a Neighborhood Character of Profile 3 will affect Depth to Hard Rock</v>
      </c>
      <c r="AS33" s="118" t="str">
        <f t="shared" si="16"/>
        <v>How a Neighborhood Character of Profile 3 will affect Depth to Hard Rock</v>
      </c>
      <c r="AT33" s="118" t="str">
        <f t="shared" si="16"/>
        <v>How a Neighborhood Character of Profile 3 will affect Depth to Hard Rock</v>
      </c>
      <c r="AU33" s="118" t="str">
        <f t="shared" si="16"/>
        <v>How a Neighborhood Character of Profile 3 will affect Depth to Lime Stone</v>
      </c>
      <c r="AV33" s="118" t="str">
        <f t="shared" si="16"/>
        <v>How a Neighborhood Character of Profile 3 will affect Depth to Lime Stone</v>
      </c>
      <c r="AW33" s="118" t="str">
        <f t="shared" si="16"/>
        <v>How a Neighborhood Character of Profile 3 will affect Depth to Lime Stone</v>
      </c>
      <c r="AX33" s="118" t="str">
        <f t="shared" si="16"/>
        <v>How a Neighborhood Character of Profile 3 will affect Existing Gravity Sewer</v>
      </c>
      <c r="AY33" s="118" t="str">
        <f t="shared" si="16"/>
        <v>How a Neighborhood Character of Profile 3 will affect Existing Gravity Sewer</v>
      </c>
      <c r="AZ33" s="118" t="str">
        <f t="shared" si="16"/>
        <v>How a Neighborhood Character of Profile 3 will affect Existing Gravity Sewer</v>
      </c>
      <c r="BA33" s="118" t="str">
        <f t="shared" si="16"/>
        <v>How a Neighborhood Character of Profile 3 will affect Existing Gravity Sewer</v>
      </c>
      <c r="BB33" s="118" t="str">
        <f t="shared" si="16"/>
        <v>How a Neighborhood Character of Profile 3 will affect Development Density</v>
      </c>
      <c r="BC33" s="118" t="str">
        <f t="shared" si="16"/>
        <v>How a Neighborhood Character of Profile 3 will affect Development Density</v>
      </c>
      <c r="BD33" s="118" t="str">
        <f t="shared" si="16"/>
        <v>How a Neighborhood Character of Profile 3 will affect Development Density</v>
      </c>
      <c r="BE33" s="118" t="str">
        <f t="shared" si="16"/>
        <v>How a Neighborhood Character of Profile 3 will affect Development Density</v>
      </c>
      <c r="BF33" s="118" t="str">
        <f t="shared" si="16"/>
        <v>How a Neighborhood Character of Profile 3 will affect Development Density</v>
      </c>
      <c r="BG33" s="118" t="str">
        <f t="shared" si="16"/>
        <v/>
      </c>
      <c r="BH33" s="118" t="str">
        <f t="shared" si="16"/>
        <v/>
      </c>
      <c r="BI33" s="118" t="str">
        <f t="shared" si="16"/>
        <v/>
      </c>
      <c r="BJ33" s="118" t="str">
        <f t="shared" si="16"/>
        <v/>
      </c>
      <c r="BK33" s="118" t="str">
        <f t="shared" si="16"/>
        <v>How a Neighborhood Character of Profile 3 will affect Water Table</v>
      </c>
      <c r="BL33" s="118" t="str">
        <f t="shared" si="16"/>
        <v>How a Neighborhood Character of Profile 3 will affect Water Table</v>
      </c>
      <c r="BM33" s="118" t="str">
        <f t="shared" si="16"/>
        <v>How a Neighborhood Character of Profile 3 will affect Water Table</v>
      </c>
      <c r="BN33" s="118" t="str">
        <f t="shared" si="16"/>
        <v>How a Neighborhood Character of Profile 3 will affect Open Right-of-Way</v>
      </c>
      <c r="BO33" s="118" t="str">
        <f t="shared" si="16"/>
        <v>How a Neighborhood Character of Profile 3 will affect Open Right-of-Way</v>
      </c>
      <c r="BP33" s="118" t="str">
        <f t="shared" si="16"/>
        <v>How a Neighborhood Character of Profile 3 will affect Open Right-of-Way</v>
      </c>
      <c r="BQ33" s="118" t="str">
        <f t="shared" si="16"/>
        <v>How a Neighborhood Character of Profile 3 will affect Soil Type</v>
      </c>
      <c r="BR33" s="118" t="str">
        <f t="shared" si="16"/>
        <v>How a Neighborhood Character of Profile 3 will affect Soil Type</v>
      </c>
      <c r="BS33" s="118" t="str">
        <f t="shared" si="16"/>
        <v>How a Neighborhood Character of Profile 3 will affect Soil Type</v>
      </c>
      <c r="BT33" s="118" t="str">
        <f t="shared" si="15"/>
        <v>How a Neighborhood Character of Profile 3 will affect Depth to Hard Rock</v>
      </c>
      <c r="BU33" s="118" t="str">
        <f t="shared" si="15"/>
        <v>How a Neighborhood Character of Profile 3 will affect Depth to Hard Rock</v>
      </c>
      <c r="BV33" s="118" t="str">
        <f t="shared" si="15"/>
        <v>How a Neighborhood Character of Profile 3 will affect Depth to Hard Rock</v>
      </c>
      <c r="BW33" s="118" t="str">
        <f t="shared" si="15"/>
        <v>How a Neighborhood Character of Profile 3 will affect Depth to Lime Stone</v>
      </c>
      <c r="BX33" s="118" t="str">
        <f t="shared" si="15"/>
        <v>How a Neighborhood Character of Profile 3 will affect Depth to Lime Stone</v>
      </c>
      <c r="BY33" s="118" t="str">
        <f t="shared" si="15"/>
        <v>How a Neighborhood Character of Profile 3 will affect Depth to Lime Stone</v>
      </c>
      <c r="BZ33" s="118" t="str">
        <f t="shared" si="15"/>
        <v>How a Neighborhood Character of Profile 3 will affect Existing Gravity Sewer</v>
      </c>
      <c r="CA33" s="118" t="str">
        <f t="shared" si="15"/>
        <v>How a Neighborhood Character of Profile 3 will affect Existing Gravity Sewer</v>
      </c>
      <c r="CB33" s="118" t="str">
        <f t="shared" si="15"/>
        <v>How a Neighborhood Character of Profile 3 will affect Existing Gravity Sewer</v>
      </c>
      <c r="CC33" s="118" t="str">
        <f t="shared" si="15"/>
        <v>How a Neighborhood Character of Profile 3 will affect Existing Gravity Sewer</v>
      </c>
      <c r="CD33" s="118" t="str">
        <f t="shared" si="15"/>
        <v>How a Neighborhood Character of Profile 3 will affect Development Density</v>
      </c>
      <c r="CE33" s="118" t="str">
        <f t="shared" si="15"/>
        <v>How a Neighborhood Character of Profile 3 will affect Development Density</v>
      </c>
      <c r="CF33" s="118" t="str">
        <f t="shared" si="15"/>
        <v>How a Neighborhood Character of Profile 3 will affect Development Density</v>
      </c>
      <c r="CG33" s="118" t="str">
        <f t="shared" si="15"/>
        <v>How a Neighborhood Character of Profile 3 will affect Development Density</v>
      </c>
      <c r="CH33" s="118" t="str">
        <f t="shared" si="15"/>
        <v>How a Neighborhood Character of Profile 3 will affect Development Density</v>
      </c>
      <c r="CI33" s="118" t="str">
        <f t="shared" si="15"/>
        <v/>
      </c>
      <c r="CJ33" s="118" t="str">
        <f t="shared" si="15"/>
        <v/>
      </c>
      <c r="CK33" s="118" t="str">
        <f t="shared" si="15"/>
        <v/>
      </c>
      <c r="CL33" s="118" t="str">
        <f t="shared" si="15"/>
        <v/>
      </c>
      <c r="CM33" s="115"/>
      <c r="CN33" s="115"/>
      <c r="CO33" s="115"/>
      <c r="CP33" s="115"/>
      <c r="CQ33" s="115"/>
      <c r="CR33" s="115"/>
      <c r="CS33" s="115"/>
      <c r="CT33" s="115"/>
      <c r="CU33" s="115"/>
      <c r="CV33" s="115"/>
      <c r="CW33" s="1"/>
      <c r="CX33" s="1"/>
      <c r="CY33" s="1"/>
      <c r="CZ33" s="1"/>
      <c r="DA33" s="1"/>
      <c r="DB33" s="1"/>
      <c r="DC33" s="1"/>
      <c r="DD33" s="1"/>
      <c r="DE33" s="1"/>
      <c r="DF33" s="1"/>
      <c r="DG33" s="1"/>
      <c r="DH33" s="1"/>
      <c r="DI33" s="1"/>
      <c r="DJ33" s="1"/>
      <c r="DK33" s="1"/>
      <c r="DL33" s="1"/>
    </row>
    <row r="34" spans="1:116" x14ac:dyDescent="0.35">
      <c r="A34" s="45"/>
      <c r="B34" s="45" t="s">
        <v>39</v>
      </c>
      <c r="C34" s="115" t="s">
        <v>40</v>
      </c>
      <c r="D34" s="116" t="s">
        <v>53</v>
      </c>
      <c r="E34" s="45"/>
      <c r="F34" s="115" t="str">
        <f t="array" ref="F34">IFERROR(INDEX(Model!$J$21:$J$45,MATCH(D34&amp;C34,Model!$J$21:$J$45&amp;Model!$A$21:$A$45,0)),"")</f>
        <v/>
      </c>
      <c r="G34" s="118" t="str">
        <f t="shared" si="2"/>
        <v>How a Neighborhood Character of Profile 4 will affect Water Table</v>
      </c>
      <c r="H34" s="118" t="str">
        <f t="shared" si="16"/>
        <v>How a Neighborhood Character of Profile 4 will affect Water Table</v>
      </c>
      <c r="I34" s="118" t="str">
        <f t="shared" si="16"/>
        <v>How a Neighborhood Character of Profile 4 will affect Water Table</v>
      </c>
      <c r="J34" s="118" t="str">
        <f t="shared" si="16"/>
        <v>How a Neighborhood Character of Profile 4 will affect Open Right-of-Way</v>
      </c>
      <c r="K34" s="118" t="str">
        <f t="shared" si="16"/>
        <v>How a Neighborhood Character of Profile 4 will affect Open Right-of-Way</v>
      </c>
      <c r="L34" s="118" t="str">
        <f t="shared" si="16"/>
        <v>How a Neighborhood Character of Profile 4 will affect Open Right-of-Way</v>
      </c>
      <c r="M34" s="118" t="str">
        <f t="shared" si="16"/>
        <v>How a Neighborhood Character of Profile 4 will affect Soil Type</v>
      </c>
      <c r="N34" s="118" t="str">
        <f t="shared" si="16"/>
        <v>How a Neighborhood Character of Profile 4 will affect Soil Type</v>
      </c>
      <c r="O34" s="118" t="str">
        <f t="shared" si="16"/>
        <v>How a Neighborhood Character of Profile 4 will affect Soil Type</v>
      </c>
      <c r="P34" s="118" t="str">
        <f t="shared" si="16"/>
        <v>How a Neighborhood Character of Profile 4 will affect Depth to Hard Rock</v>
      </c>
      <c r="Q34" s="118" t="str">
        <f t="shared" si="16"/>
        <v>How a Neighborhood Character of Profile 4 will affect Depth to Hard Rock</v>
      </c>
      <c r="R34" s="118" t="str">
        <f t="shared" si="16"/>
        <v>How a Neighborhood Character of Profile 4 will affect Depth to Hard Rock</v>
      </c>
      <c r="S34" s="118" t="str">
        <f t="shared" si="16"/>
        <v>How a Neighborhood Character of Profile 4 will affect Depth to Lime Stone</v>
      </c>
      <c r="T34" s="118" t="str">
        <f t="shared" si="16"/>
        <v>How a Neighborhood Character of Profile 4 will affect Depth to Lime Stone</v>
      </c>
      <c r="U34" s="118" t="str">
        <f t="shared" si="16"/>
        <v>How a Neighborhood Character of Profile 4 will affect Depth to Lime Stone</v>
      </c>
      <c r="V34" s="118" t="str">
        <f t="shared" si="16"/>
        <v>How a Neighborhood Character of Profile 4 will affect Existing Gravity Sewer</v>
      </c>
      <c r="W34" s="118" t="str">
        <f t="shared" si="16"/>
        <v>How a Neighborhood Character of Profile 4 will affect Existing Gravity Sewer</v>
      </c>
      <c r="X34" s="118" t="str">
        <f t="shared" si="16"/>
        <v>How a Neighborhood Character of Profile 4 will affect Existing Gravity Sewer</v>
      </c>
      <c r="Y34" s="118" t="str">
        <f t="shared" si="16"/>
        <v>How a Neighborhood Character of Profile 4 will affect Existing Gravity Sewer</v>
      </c>
      <c r="Z34" s="118" t="str">
        <f t="shared" si="16"/>
        <v>How a Neighborhood Character of Profile 4 will affect Development Density</v>
      </c>
      <c r="AA34" s="118" t="str">
        <f t="shared" si="16"/>
        <v>How a Neighborhood Character of Profile 4 will affect Development Density</v>
      </c>
      <c r="AB34" s="118" t="str">
        <f t="shared" si="16"/>
        <v>How a Neighborhood Character of Profile 4 will affect Development Density</v>
      </c>
      <c r="AC34" s="118" t="str">
        <f t="shared" si="16"/>
        <v>How a Neighborhood Character of Profile 4 will affect Development Density</v>
      </c>
      <c r="AD34" s="118" t="str">
        <f t="shared" si="16"/>
        <v>How a Neighborhood Character of Profile 4 will affect Development Density</v>
      </c>
      <c r="AE34" s="118" t="str">
        <f t="shared" si="16"/>
        <v/>
      </c>
      <c r="AF34" s="118" t="str">
        <f t="shared" si="16"/>
        <v/>
      </c>
      <c r="AG34" s="118" t="str">
        <f t="shared" si="16"/>
        <v/>
      </c>
      <c r="AH34" s="118" t="str">
        <f t="shared" si="16"/>
        <v/>
      </c>
      <c r="AI34" s="118" t="str">
        <f t="shared" si="16"/>
        <v>How a Neighborhood Character of Profile 4 will affect Water Table</v>
      </c>
      <c r="AJ34" s="118" t="str">
        <f t="shared" si="16"/>
        <v>How a Neighborhood Character of Profile 4 will affect Water Table</v>
      </c>
      <c r="AK34" s="118" t="str">
        <f t="shared" si="16"/>
        <v>How a Neighborhood Character of Profile 4 will affect Water Table</v>
      </c>
      <c r="AL34" s="118" t="str">
        <f t="shared" si="16"/>
        <v>How a Neighborhood Character of Profile 4 will affect Open Right-of-Way</v>
      </c>
      <c r="AM34" s="118" t="str">
        <f t="shared" si="16"/>
        <v>How a Neighborhood Character of Profile 4 will affect Open Right-of-Way</v>
      </c>
      <c r="AN34" s="118" t="str">
        <f t="shared" si="16"/>
        <v>How a Neighborhood Character of Profile 4 will affect Open Right-of-Way</v>
      </c>
      <c r="AO34" s="118" t="str">
        <f t="shared" si="16"/>
        <v>How a Neighborhood Character of Profile 4 will affect Soil Type</v>
      </c>
      <c r="AP34" s="118" t="str">
        <f t="shared" si="16"/>
        <v>How a Neighborhood Character of Profile 4 will affect Soil Type</v>
      </c>
      <c r="AQ34" s="118" t="str">
        <f t="shared" si="16"/>
        <v>How a Neighborhood Character of Profile 4 will affect Soil Type</v>
      </c>
      <c r="AR34" s="118" t="str">
        <f t="shared" si="16"/>
        <v>How a Neighborhood Character of Profile 4 will affect Depth to Hard Rock</v>
      </c>
      <c r="AS34" s="118" t="str">
        <f t="shared" si="16"/>
        <v>How a Neighborhood Character of Profile 4 will affect Depth to Hard Rock</v>
      </c>
      <c r="AT34" s="118" t="str">
        <f t="shared" si="16"/>
        <v>How a Neighborhood Character of Profile 4 will affect Depth to Hard Rock</v>
      </c>
      <c r="AU34" s="118" t="str">
        <f t="shared" si="16"/>
        <v>How a Neighborhood Character of Profile 4 will affect Depth to Lime Stone</v>
      </c>
      <c r="AV34" s="118" t="str">
        <f t="shared" si="16"/>
        <v>How a Neighborhood Character of Profile 4 will affect Depth to Lime Stone</v>
      </c>
      <c r="AW34" s="118" t="str">
        <f t="shared" si="16"/>
        <v>How a Neighborhood Character of Profile 4 will affect Depth to Lime Stone</v>
      </c>
      <c r="AX34" s="118" t="str">
        <f t="shared" si="16"/>
        <v>How a Neighborhood Character of Profile 4 will affect Existing Gravity Sewer</v>
      </c>
      <c r="AY34" s="118" t="str">
        <f t="shared" si="16"/>
        <v>How a Neighborhood Character of Profile 4 will affect Existing Gravity Sewer</v>
      </c>
      <c r="AZ34" s="118" t="str">
        <f t="shared" si="16"/>
        <v>How a Neighborhood Character of Profile 4 will affect Existing Gravity Sewer</v>
      </c>
      <c r="BA34" s="118" t="str">
        <f t="shared" si="16"/>
        <v>How a Neighborhood Character of Profile 4 will affect Existing Gravity Sewer</v>
      </c>
      <c r="BB34" s="118" t="str">
        <f t="shared" si="16"/>
        <v>How a Neighborhood Character of Profile 4 will affect Development Density</v>
      </c>
      <c r="BC34" s="118" t="str">
        <f t="shared" si="16"/>
        <v>How a Neighborhood Character of Profile 4 will affect Development Density</v>
      </c>
      <c r="BD34" s="118" t="str">
        <f t="shared" si="16"/>
        <v>How a Neighborhood Character of Profile 4 will affect Development Density</v>
      </c>
      <c r="BE34" s="118" t="str">
        <f t="shared" si="16"/>
        <v>How a Neighborhood Character of Profile 4 will affect Development Density</v>
      </c>
      <c r="BF34" s="118" t="str">
        <f t="shared" si="16"/>
        <v>How a Neighborhood Character of Profile 4 will affect Development Density</v>
      </c>
      <c r="BG34" s="118" t="str">
        <f t="shared" si="16"/>
        <v/>
      </c>
      <c r="BH34" s="118" t="str">
        <f t="shared" si="16"/>
        <v/>
      </c>
      <c r="BI34" s="118" t="str">
        <f t="shared" si="16"/>
        <v/>
      </c>
      <c r="BJ34" s="118" t="str">
        <f t="shared" si="16"/>
        <v/>
      </c>
      <c r="BK34" s="118" t="str">
        <f t="shared" si="16"/>
        <v>How a Neighborhood Character of Profile 4 will affect Water Table</v>
      </c>
      <c r="BL34" s="118" t="str">
        <f t="shared" si="16"/>
        <v>How a Neighborhood Character of Profile 4 will affect Water Table</v>
      </c>
      <c r="BM34" s="118" t="str">
        <f t="shared" si="16"/>
        <v>How a Neighborhood Character of Profile 4 will affect Water Table</v>
      </c>
      <c r="BN34" s="118" t="str">
        <f t="shared" si="16"/>
        <v>How a Neighborhood Character of Profile 4 will affect Open Right-of-Way</v>
      </c>
      <c r="BO34" s="118" t="str">
        <f t="shared" si="16"/>
        <v>How a Neighborhood Character of Profile 4 will affect Open Right-of-Way</v>
      </c>
      <c r="BP34" s="118" t="str">
        <f t="shared" si="16"/>
        <v>How a Neighborhood Character of Profile 4 will affect Open Right-of-Way</v>
      </c>
      <c r="BQ34" s="118" t="str">
        <f t="shared" si="16"/>
        <v>How a Neighborhood Character of Profile 4 will affect Soil Type</v>
      </c>
      <c r="BR34" s="118" t="str">
        <f t="shared" si="16"/>
        <v>How a Neighborhood Character of Profile 4 will affect Soil Type</v>
      </c>
      <c r="BS34" s="118" t="str">
        <f t="shared" si="16"/>
        <v>How a Neighborhood Character of Profile 4 will affect Soil Type</v>
      </c>
      <c r="BT34" s="118" t="str">
        <f t="shared" si="15"/>
        <v>How a Neighborhood Character of Profile 4 will affect Depth to Hard Rock</v>
      </c>
      <c r="BU34" s="118" t="str">
        <f t="shared" si="15"/>
        <v>How a Neighborhood Character of Profile 4 will affect Depth to Hard Rock</v>
      </c>
      <c r="BV34" s="118" t="str">
        <f t="shared" si="15"/>
        <v>How a Neighborhood Character of Profile 4 will affect Depth to Hard Rock</v>
      </c>
      <c r="BW34" s="118" t="str">
        <f t="shared" si="15"/>
        <v>How a Neighborhood Character of Profile 4 will affect Depth to Lime Stone</v>
      </c>
      <c r="BX34" s="118" t="str">
        <f t="shared" si="15"/>
        <v>How a Neighborhood Character of Profile 4 will affect Depth to Lime Stone</v>
      </c>
      <c r="BY34" s="118" t="str">
        <f t="shared" si="15"/>
        <v>How a Neighborhood Character of Profile 4 will affect Depth to Lime Stone</v>
      </c>
      <c r="BZ34" s="118" t="str">
        <f t="shared" si="15"/>
        <v>How a Neighborhood Character of Profile 4 will affect Existing Gravity Sewer</v>
      </c>
      <c r="CA34" s="118" t="str">
        <f t="shared" si="15"/>
        <v>How a Neighborhood Character of Profile 4 will affect Existing Gravity Sewer</v>
      </c>
      <c r="CB34" s="118" t="str">
        <f t="shared" si="15"/>
        <v>How a Neighborhood Character of Profile 4 will affect Existing Gravity Sewer</v>
      </c>
      <c r="CC34" s="118" t="str">
        <f t="shared" si="15"/>
        <v>How a Neighborhood Character of Profile 4 will affect Existing Gravity Sewer</v>
      </c>
      <c r="CD34" s="118" t="str">
        <f t="shared" si="15"/>
        <v>How a Neighborhood Character of Profile 4 will affect Development Density</v>
      </c>
      <c r="CE34" s="118" t="str">
        <f t="shared" si="15"/>
        <v>How a Neighborhood Character of Profile 4 will affect Development Density</v>
      </c>
      <c r="CF34" s="118" t="str">
        <f t="shared" si="15"/>
        <v>How a Neighborhood Character of Profile 4 will affect Development Density</v>
      </c>
      <c r="CG34" s="118" t="str">
        <f t="shared" si="15"/>
        <v>How a Neighborhood Character of Profile 4 will affect Development Density</v>
      </c>
      <c r="CH34" s="118" t="str">
        <f t="shared" si="15"/>
        <v>How a Neighborhood Character of Profile 4 will affect Development Density</v>
      </c>
      <c r="CI34" s="118" t="str">
        <f t="shared" si="15"/>
        <v/>
      </c>
      <c r="CJ34" s="118" t="str">
        <f t="shared" si="15"/>
        <v/>
      </c>
      <c r="CK34" s="118" t="str">
        <f t="shared" si="15"/>
        <v/>
      </c>
      <c r="CL34" s="118" t="str">
        <f t="shared" si="15"/>
        <v/>
      </c>
      <c r="CM34" s="115"/>
      <c r="CN34" s="115"/>
      <c r="CO34" s="115"/>
      <c r="CP34" s="115"/>
      <c r="CQ34" s="115"/>
      <c r="CR34" s="115"/>
      <c r="CS34" s="115"/>
      <c r="CT34" s="115"/>
      <c r="CU34" s="115"/>
      <c r="CV34" s="115"/>
      <c r="CW34" s="1"/>
      <c r="CX34" s="1"/>
      <c r="CY34" s="1"/>
      <c r="CZ34" s="1"/>
      <c r="DA34" s="1"/>
      <c r="DB34" s="1"/>
      <c r="DC34" s="1"/>
      <c r="DD34" s="1"/>
      <c r="DE34" s="1"/>
      <c r="DF34" s="1"/>
      <c r="DG34" s="1"/>
      <c r="DH34" s="1"/>
      <c r="DI34" s="1"/>
      <c r="DJ34" s="1"/>
      <c r="DK34" s="1"/>
      <c r="DL34" s="1"/>
    </row>
    <row r="35" spans="1:116" x14ac:dyDescent="0.35">
      <c r="A35" s="45"/>
      <c r="B35" s="45" t="s">
        <v>124</v>
      </c>
      <c r="C35" s="115" t="s">
        <v>116</v>
      </c>
      <c r="D35" s="119" t="s">
        <v>131</v>
      </c>
      <c r="E35" s="45"/>
      <c r="F35" s="118" t="str">
        <f t="array" ref="F35">IFERROR(INDEX(Model!$E$21:$E$45,MATCH(D35&amp;C35,Model!$E$21:$E$45&amp;Model!$A$21:$A$45,0)),"")</f>
        <v>It definitely is an issue.</v>
      </c>
      <c r="G35" s="118" t="s">
        <v>245</v>
      </c>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
      <c r="CX35" s="1"/>
      <c r="CY35" s="1"/>
      <c r="CZ35" s="1"/>
      <c r="DA35" s="1"/>
      <c r="DB35" s="1"/>
      <c r="DC35" s="1"/>
      <c r="DD35" s="1"/>
      <c r="DE35" s="1"/>
      <c r="DF35" s="1"/>
      <c r="DG35" s="1"/>
      <c r="DH35" s="1"/>
      <c r="DI35" s="1"/>
      <c r="DJ35" s="1"/>
      <c r="DK35" s="1"/>
      <c r="DL35" s="1"/>
    </row>
    <row r="36" spans="1:116" x14ac:dyDescent="0.35">
      <c r="A36" s="45"/>
      <c r="B36" s="45" t="s">
        <v>124</v>
      </c>
      <c r="C36" s="115" t="s">
        <v>116</v>
      </c>
      <c r="D36" s="119" t="s">
        <v>127</v>
      </c>
      <c r="E36" s="45"/>
      <c r="F36" s="118" t="str">
        <f t="array" ref="F36">IFERROR(INDEX(Model!$E$21:$E$45,MATCH(D36&amp;C36,Model!$E$21:$E$45&amp;Model!$A$21:$A$45,0)),"")</f>
        <v/>
      </c>
      <c r="G36" s="118" t="s">
        <v>246</v>
      </c>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
      <c r="CX36" s="1"/>
      <c r="CY36" s="1"/>
      <c r="CZ36" s="1"/>
      <c r="DA36" s="1"/>
      <c r="DB36" s="1"/>
      <c r="DC36" s="1"/>
      <c r="DD36" s="1"/>
      <c r="DE36" s="1"/>
      <c r="DF36" s="1"/>
      <c r="DG36" s="1"/>
      <c r="DH36" s="1"/>
      <c r="DI36" s="1"/>
      <c r="DJ36" s="1"/>
      <c r="DK36" s="1"/>
      <c r="DL36" s="1"/>
    </row>
    <row r="37" spans="1:116" x14ac:dyDescent="0.35">
      <c r="A37" s="45"/>
      <c r="B37" s="45" t="s">
        <v>124</v>
      </c>
      <c r="C37" s="115" t="s">
        <v>116</v>
      </c>
      <c r="D37" s="119" t="s">
        <v>128</v>
      </c>
      <c r="E37" s="45"/>
      <c r="F37" s="118" t="str">
        <f t="array" ref="F37">IFERROR(INDEX(Model!$E$21:$E$45,MATCH(D37&amp;C37,Model!$E$21:$E$45&amp;Model!$A$21:$A$45,0)),"")</f>
        <v/>
      </c>
      <c r="G37" s="118" t="s">
        <v>247</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
      <c r="CX37" s="1"/>
      <c r="CY37" s="1"/>
      <c r="CZ37" s="1"/>
      <c r="DA37" s="1"/>
      <c r="DB37" s="1"/>
      <c r="DC37" s="1"/>
      <c r="DD37" s="1"/>
      <c r="DE37" s="1"/>
      <c r="DF37" s="1"/>
      <c r="DG37" s="1"/>
      <c r="DH37" s="1"/>
      <c r="DI37" s="1"/>
      <c r="DJ37" s="1"/>
      <c r="DK37" s="1"/>
      <c r="DL37" s="1"/>
    </row>
    <row r="38" spans="1:116" x14ac:dyDescent="0.35">
      <c r="A38" s="45"/>
      <c r="B38" s="45" t="s">
        <v>125</v>
      </c>
      <c r="C38" s="115" t="s">
        <v>117</v>
      </c>
      <c r="D38" s="119" t="s">
        <v>129</v>
      </c>
      <c r="E38" s="45"/>
      <c r="F38" s="118" t="str">
        <f t="array" ref="F38">IFERROR(INDEX(Model!$E$21:$E$45,MATCH(D38&amp;C38,Model!$E$21:$E$45&amp;Model!$A$21:$A$45,0)),"")</f>
        <v>Support the selection of an alternative wastewater collection system.</v>
      </c>
      <c r="G38" s="118" t="s">
        <v>247</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
      <c r="CX38" s="1"/>
      <c r="CY38" s="1"/>
      <c r="CZ38" s="1"/>
      <c r="DA38" s="1"/>
      <c r="DB38" s="1"/>
      <c r="DC38" s="1"/>
      <c r="DD38" s="1"/>
      <c r="DE38" s="1"/>
      <c r="DF38" s="1"/>
      <c r="DG38" s="1"/>
      <c r="DH38" s="1"/>
      <c r="DI38" s="1"/>
      <c r="DJ38" s="1"/>
      <c r="DK38" s="1"/>
      <c r="DL38" s="1"/>
    </row>
    <row r="39" spans="1:116" x14ac:dyDescent="0.35">
      <c r="A39" s="45"/>
      <c r="B39" s="45" t="s">
        <v>125</v>
      </c>
      <c r="C39" s="115" t="s">
        <v>117</v>
      </c>
      <c r="D39" s="119" t="s">
        <v>130</v>
      </c>
      <c r="E39" s="45"/>
      <c r="F39" s="118" t="str">
        <f t="array" ref="F39">IFERROR(INDEX(Model!$E$21:$E$45,MATCH(D39&amp;C39,Model!$E$21:$E$45&amp;Model!$A$21:$A$45,0)),"")</f>
        <v/>
      </c>
      <c r="G39" s="118" t="s">
        <v>246</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
      <c r="CX39" s="1"/>
      <c r="CY39" s="1"/>
      <c r="CZ39" s="1"/>
      <c r="DA39" s="1"/>
      <c r="DB39" s="1"/>
      <c r="DC39" s="1"/>
      <c r="DD39" s="1"/>
      <c r="DE39" s="1"/>
      <c r="DF39" s="1"/>
      <c r="DG39" s="1"/>
      <c r="DH39" s="1"/>
      <c r="DI39" s="1"/>
      <c r="DJ39" s="1"/>
      <c r="DK39" s="1"/>
      <c r="DL39" s="1"/>
    </row>
    <row r="40" spans="1:116" x14ac:dyDescent="0.35">
      <c r="A40" s="45"/>
      <c r="B40" s="45" t="s">
        <v>125</v>
      </c>
      <c r="C40" s="115" t="s">
        <v>117</v>
      </c>
      <c r="D40" s="119" t="s">
        <v>123</v>
      </c>
      <c r="E40" s="45"/>
      <c r="F40" s="118" t="str">
        <f t="array" ref="F40">IFERROR(INDEX(Model!$E$21:$E$45,MATCH(D40&amp;C40,Model!$E$21:$E$45&amp;Model!$A$21:$A$45,0)),"")</f>
        <v/>
      </c>
      <c r="G40" s="118" t="s">
        <v>245</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
      <c r="CX40" s="1"/>
      <c r="CY40" s="1"/>
      <c r="CZ40" s="1"/>
      <c r="DA40" s="1"/>
      <c r="DB40" s="1"/>
      <c r="DC40" s="1"/>
      <c r="DD40" s="1"/>
      <c r="DE40" s="1"/>
      <c r="DF40" s="1"/>
      <c r="DG40" s="1"/>
      <c r="DH40" s="1"/>
      <c r="DI40" s="1"/>
      <c r="DJ40" s="1"/>
      <c r="DK40" s="1"/>
      <c r="DL40" s="1"/>
    </row>
    <row r="41" spans="1:116" x14ac:dyDescent="0.35">
      <c r="A41" s="45"/>
      <c r="B41" s="45" t="s">
        <v>126</v>
      </c>
      <c r="C41" s="115" t="s">
        <v>118</v>
      </c>
      <c r="D41" s="119" t="s">
        <v>129</v>
      </c>
      <c r="E41" s="45"/>
      <c r="F41" s="118" t="str">
        <f t="array" ref="F41">IFERROR(INDEX(Model!$E$21:$E$45,MATCH(D41&amp;C41,Model!$E$21:$E$45&amp;Model!$A$21:$A$45,0)),"")</f>
        <v>Support the selection of an alternative wastewater collection system.</v>
      </c>
      <c r="G41" s="118" t="s">
        <v>247</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
      <c r="CX41" s="1"/>
      <c r="CY41" s="1"/>
      <c r="CZ41" s="1"/>
      <c r="DA41" s="1"/>
      <c r="DB41" s="1"/>
      <c r="DC41" s="1"/>
      <c r="DD41" s="1"/>
      <c r="DE41" s="1"/>
      <c r="DF41" s="1"/>
      <c r="DG41" s="1"/>
      <c r="DH41" s="1"/>
      <c r="DI41" s="1"/>
      <c r="DJ41" s="1"/>
      <c r="DK41" s="1"/>
      <c r="DL41" s="1"/>
    </row>
    <row r="42" spans="1:116" x14ac:dyDescent="0.35">
      <c r="A42" s="45"/>
      <c r="B42" s="45" t="s">
        <v>126</v>
      </c>
      <c r="C42" s="115" t="s">
        <v>118</v>
      </c>
      <c r="D42" s="119" t="s">
        <v>130</v>
      </c>
      <c r="E42" s="45"/>
      <c r="F42" s="118" t="str">
        <f t="array" ref="F42">IFERROR(INDEX(Model!$E$21:$E$45,MATCH(D42&amp;C42,Model!$E$21:$E$45&amp;Model!$A$21:$A$45,0)),"")</f>
        <v/>
      </c>
      <c r="G42" s="118" t="s">
        <v>246</v>
      </c>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
      <c r="CX42" s="1"/>
      <c r="CY42" s="1"/>
      <c r="CZ42" s="1"/>
      <c r="DA42" s="1"/>
      <c r="DB42" s="1"/>
      <c r="DC42" s="1"/>
      <c r="DD42" s="1"/>
      <c r="DE42" s="1"/>
      <c r="DF42" s="1"/>
      <c r="DG42" s="1"/>
      <c r="DH42" s="1"/>
      <c r="DI42" s="1"/>
      <c r="DJ42" s="1"/>
      <c r="DK42" s="1"/>
      <c r="DL42" s="1"/>
    </row>
    <row r="43" spans="1:116" x14ac:dyDescent="0.35">
      <c r="A43" s="45"/>
      <c r="B43" s="45" t="s">
        <v>126</v>
      </c>
      <c r="C43" s="115" t="s">
        <v>118</v>
      </c>
      <c r="D43" s="119" t="s">
        <v>123</v>
      </c>
      <c r="E43" s="45"/>
      <c r="F43" s="118" t="str">
        <f t="array" ref="F43">IFERROR(INDEX(Model!$E$21:$E$45,MATCH(D43&amp;C43,Model!$E$21:$E$45&amp;Model!$A$21:$A$45,0)),"")</f>
        <v/>
      </c>
      <c r="G43" s="118" t="s">
        <v>245</v>
      </c>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
      <c r="CX43" s="1"/>
      <c r="CY43" s="1"/>
      <c r="CZ43" s="1"/>
      <c r="DA43" s="1"/>
      <c r="DB43" s="1"/>
      <c r="DC43" s="1"/>
      <c r="DD43" s="1"/>
      <c r="DE43" s="1"/>
      <c r="DF43" s="1"/>
      <c r="DG43" s="1"/>
      <c r="DH43" s="1"/>
      <c r="DI43" s="1"/>
      <c r="DJ43" s="1"/>
      <c r="DK43" s="1"/>
      <c r="DL43" s="1"/>
    </row>
    <row r="44" spans="1:116" x14ac:dyDescent="0.35">
      <c r="A44" s="45"/>
      <c r="B44" s="45"/>
      <c r="C44" s="115"/>
      <c r="D44" s="116"/>
      <c r="E44" s="45"/>
      <c r="F44" s="118"/>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
      <c r="CX44" s="1"/>
      <c r="CY44" s="1"/>
      <c r="CZ44" s="1"/>
      <c r="DA44" s="1"/>
      <c r="DB44" s="1"/>
      <c r="DC44" s="1"/>
      <c r="DD44" s="1"/>
      <c r="DE44" s="1"/>
      <c r="DF44" s="1"/>
      <c r="DG44" s="1"/>
      <c r="DH44" s="1"/>
      <c r="DI44" s="1"/>
      <c r="DJ44" s="1"/>
      <c r="DK44" s="1"/>
      <c r="DL44" s="1"/>
    </row>
    <row r="45" spans="1:116" x14ac:dyDescent="0.35">
      <c r="A45" s="45"/>
      <c r="B45" s="45"/>
      <c r="C45" s="115"/>
      <c r="D45" s="116"/>
      <c r="E45" s="45"/>
      <c r="F45" s="118"/>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
      <c r="CX45" s="1"/>
      <c r="CY45" s="1"/>
      <c r="CZ45" s="1"/>
      <c r="DA45" s="1"/>
      <c r="DB45" s="1"/>
      <c r="DC45" s="1"/>
      <c r="DD45" s="1"/>
      <c r="DE45" s="1"/>
      <c r="DF45" s="1"/>
      <c r="DG45" s="1"/>
      <c r="DH45" s="1"/>
      <c r="DI45" s="1"/>
      <c r="DJ45" s="1"/>
      <c r="DK45" s="1"/>
      <c r="DL45" s="1"/>
    </row>
    <row r="46" spans="1:116" x14ac:dyDescent="0.35">
      <c r="A46" s="45"/>
      <c r="B46" s="45" t="s">
        <v>5</v>
      </c>
      <c r="C46" s="115" t="s">
        <v>7</v>
      </c>
      <c r="D46" s="116" t="s">
        <v>152</v>
      </c>
      <c r="E46" s="117"/>
      <c r="F46" s="115" t="str">
        <f t="array" ref="F46">IFERROR(INDEX(Model!$J$21:$J$45,MATCH(D46&amp;C46,Model!$J$21:$J$45&amp;Model!$A$21:$A$45,0)),"")</f>
        <v>0-5</v>
      </c>
      <c r="G46" s="118" t="s">
        <v>227</v>
      </c>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
      <c r="CX46" s="1"/>
      <c r="CY46" s="1"/>
      <c r="CZ46" s="1"/>
      <c r="DA46" s="1"/>
      <c r="DB46" s="1"/>
      <c r="DC46" s="1"/>
      <c r="DD46" s="1"/>
      <c r="DE46" s="1"/>
      <c r="DF46" s="1"/>
      <c r="DG46" s="1"/>
      <c r="DH46" s="1"/>
      <c r="DI46" s="1"/>
      <c r="DJ46" s="1"/>
      <c r="DK46" s="1"/>
      <c r="DL46" s="1"/>
    </row>
    <row r="47" spans="1:116" x14ac:dyDescent="0.35">
      <c r="A47" s="45"/>
      <c r="B47" s="45" t="s">
        <v>5</v>
      </c>
      <c r="C47" s="115" t="s">
        <v>7</v>
      </c>
      <c r="D47" s="116" t="s">
        <v>153</v>
      </c>
      <c r="E47" s="45"/>
      <c r="F47" s="115" t="str">
        <f t="array" ref="F47">IFERROR(INDEX(Model!$J$21:$J$45,MATCH(D47&amp;C47,Model!$J$21:$J$45&amp;Model!$A$21:$A$45,0)),"")</f>
        <v/>
      </c>
      <c r="G47" s="118" t="s">
        <v>226</v>
      </c>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
      <c r="CX47" s="1"/>
      <c r="CY47" s="1"/>
      <c r="CZ47" s="1"/>
      <c r="DA47" s="1"/>
      <c r="DB47" s="1"/>
      <c r="DC47" s="1"/>
      <c r="DD47" s="1"/>
      <c r="DE47" s="1"/>
      <c r="DF47" s="1"/>
      <c r="DG47" s="1"/>
      <c r="DH47" s="1"/>
      <c r="DI47" s="1"/>
      <c r="DJ47" s="1"/>
      <c r="DK47" s="1"/>
      <c r="DL47" s="1"/>
    </row>
    <row r="48" spans="1:116" x14ac:dyDescent="0.35">
      <c r="A48" s="45"/>
      <c r="B48" s="45" t="s">
        <v>5</v>
      </c>
      <c r="C48" s="115" t="s">
        <v>7</v>
      </c>
      <c r="D48" s="116" t="s">
        <v>12</v>
      </c>
      <c r="E48" s="45"/>
      <c r="F48" s="115" t="str">
        <f t="array" ref="F48">IFERROR(INDEX(Model!$J$21:$J$45,MATCH(D48&amp;C48,Model!$J$21:$J$45&amp;Model!$A$21:$A$45,0)),"")</f>
        <v/>
      </c>
      <c r="G48" s="118" t="s">
        <v>225</v>
      </c>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
      <c r="CX48" s="1"/>
      <c r="CY48" s="1"/>
      <c r="CZ48" s="1"/>
      <c r="DA48" s="1"/>
      <c r="DB48" s="1"/>
      <c r="DC48" s="1"/>
      <c r="DD48" s="1"/>
      <c r="DE48" s="1"/>
      <c r="DF48" s="1"/>
      <c r="DG48" s="1"/>
      <c r="DH48" s="1"/>
      <c r="DI48" s="1"/>
      <c r="DJ48" s="1"/>
      <c r="DK48" s="1"/>
      <c r="DL48" s="1"/>
    </row>
    <row r="49" spans="1:116" x14ac:dyDescent="0.35">
      <c r="A49" s="45"/>
      <c r="B49" s="45" t="s">
        <v>19</v>
      </c>
      <c r="C49" s="115" t="s">
        <v>14</v>
      </c>
      <c r="D49" s="116" t="s">
        <v>20</v>
      </c>
      <c r="E49" s="45"/>
      <c r="F49" s="115" t="str">
        <f t="array" ref="F49">IFERROR(INDEX(Model!$J$21:$J$45,MATCH(D49&amp;C49,Model!$J$21:$J$45&amp;Model!$A$21:$A$45,0)),"")</f>
        <v>0-3</v>
      </c>
      <c r="G49" s="118" t="s">
        <v>219</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
      <c r="CX49" s="1"/>
      <c r="CY49" s="1"/>
      <c r="CZ49" s="1"/>
      <c r="DA49" s="1"/>
      <c r="DB49" s="1"/>
      <c r="DC49" s="1"/>
      <c r="DD49" s="1"/>
      <c r="DE49" s="1"/>
      <c r="DF49" s="1"/>
      <c r="DG49" s="1"/>
      <c r="DH49" s="1"/>
      <c r="DI49" s="1"/>
      <c r="DJ49" s="1"/>
      <c r="DK49" s="1"/>
      <c r="DL49" s="1"/>
    </row>
    <row r="50" spans="1:116" x14ac:dyDescent="0.35">
      <c r="A50" s="45"/>
      <c r="B50" s="45" t="s">
        <v>19</v>
      </c>
      <c r="C50" s="115" t="s">
        <v>14</v>
      </c>
      <c r="D50" s="116" t="s">
        <v>22</v>
      </c>
      <c r="E50" s="45"/>
      <c r="F50" s="115" t="str">
        <f t="array" ref="F50">IFERROR(INDEX(Model!$J$21:$J$45,MATCH(D50&amp;C50,Model!$J$21:$J$45&amp;Model!$A$21:$A$45,0)),"")</f>
        <v/>
      </c>
      <c r="G50" s="118" t="s">
        <v>218</v>
      </c>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
      <c r="CX50" s="1"/>
      <c r="CY50" s="1"/>
      <c r="CZ50" s="1"/>
      <c r="DA50" s="1"/>
      <c r="DB50" s="1"/>
      <c r="DC50" s="1"/>
      <c r="DD50" s="1"/>
      <c r="DE50" s="1"/>
      <c r="DF50" s="1"/>
      <c r="DG50" s="1"/>
      <c r="DH50" s="1"/>
      <c r="DI50" s="1"/>
      <c r="DJ50" s="1"/>
      <c r="DK50" s="1"/>
      <c r="DL50" s="1"/>
    </row>
    <row r="51" spans="1:116" x14ac:dyDescent="0.35">
      <c r="A51" s="45"/>
      <c r="B51" s="45" t="s">
        <v>19</v>
      </c>
      <c r="C51" s="115" t="s">
        <v>14</v>
      </c>
      <c r="D51" s="116" t="s">
        <v>21</v>
      </c>
      <c r="E51" s="45"/>
      <c r="F51" s="115" t="str">
        <f t="array" ref="F51">IFERROR(INDEX(Model!$J$21:$J$45,MATCH(D51&amp;C51,Model!$J$21:$J$45&amp;Model!$A$21:$A$45,0)),"")</f>
        <v/>
      </c>
      <c r="G51" s="118" t="s">
        <v>217</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
      <c r="CX51" s="1"/>
      <c r="CY51" s="1"/>
      <c r="CZ51" s="1"/>
      <c r="DA51" s="1"/>
      <c r="DB51" s="1"/>
      <c r="DC51" s="1"/>
      <c r="DD51" s="1"/>
      <c r="DE51" s="1"/>
      <c r="DF51" s="1"/>
      <c r="DG51" s="1"/>
      <c r="DH51" s="1"/>
      <c r="DI51" s="1"/>
      <c r="DJ51" s="1"/>
      <c r="DK51" s="1"/>
      <c r="DL51" s="1"/>
    </row>
    <row r="52" spans="1:116" x14ac:dyDescent="0.35">
      <c r="A52" s="45"/>
      <c r="B52" s="45" t="s">
        <v>6</v>
      </c>
      <c r="C52" s="115" t="s">
        <v>15</v>
      </c>
      <c r="D52" s="116" t="s">
        <v>23</v>
      </c>
      <c r="E52" s="45"/>
      <c r="F52" s="115" t="str">
        <f t="array" ref="F52">IFERROR(INDEX(Model!$J$21:$J$45,MATCH(D52&amp;C52,Model!$J$21:$J$45&amp;Model!$A$21:$A$45,0)),"")</f>
        <v>Sand</v>
      </c>
      <c r="G52" s="118" t="s">
        <v>224</v>
      </c>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
      <c r="CX52" s="1"/>
      <c r="CY52" s="1"/>
      <c r="CZ52" s="1"/>
      <c r="DA52" s="1"/>
      <c r="DB52" s="1"/>
      <c r="DC52" s="1"/>
      <c r="DD52" s="1"/>
      <c r="DE52" s="1"/>
      <c r="DF52" s="1"/>
      <c r="DG52" s="1"/>
      <c r="DH52" s="1"/>
      <c r="DI52" s="1"/>
      <c r="DJ52" s="1"/>
      <c r="DK52" s="1"/>
      <c r="DL52" s="1"/>
    </row>
    <row r="53" spans="1:116" x14ac:dyDescent="0.35">
      <c r="A53" s="45"/>
      <c r="B53" s="45" t="s">
        <v>6</v>
      </c>
      <c r="C53" s="115" t="s">
        <v>15</v>
      </c>
      <c r="D53" s="116" t="s">
        <v>24</v>
      </c>
      <c r="E53" s="45"/>
      <c r="F53" s="115" t="str">
        <f t="array" ref="F53">IFERROR(INDEX(Model!$J$21:$J$45,MATCH(D53&amp;C53,Model!$J$21:$J$45&amp;Model!$A$21:$A$45,0)),"")</f>
        <v/>
      </c>
      <c r="G53" s="118" t="s">
        <v>223</v>
      </c>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
      <c r="CX53" s="1"/>
      <c r="CY53" s="1"/>
      <c r="CZ53" s="1"/>
      <c r="DA53" s="1"/>
      <c r="DB53" s="1"/>
      <c r="DC53" s="1"/>
      <c r="DD53" s="1"/>
      <c r="DE53" s="1"/>
      <c r="DF53" s="1"/>
      <c r="DG53" s="1"/>
      <c r="DH53" s="1"/>
      <c r="DI53" s="1"/>
      <c r="DJ53" s="1"/>
      <c r="DK53" s="1"/>
      <c r="DL53" s="1"/>
    </row>
    <row r="54" spans="1:116" x14ac:dyDescent="0.35">
      <c r="A54" s="45"/>
      <c r="B54" s="45" t="s">
        <v>6</v>
      </c>
      <c r="C54" s="115" t="s">
        <v>15</v>
      </c>
      <c r="D54" s="116" t="s">
        <v>25</v>
      </c>
      <c r="E54" s="45"/>
      <c r="F54" s="115" t="str">
        <f t="array" ref="F54">IFERROR(INDEX(Model!$J$21:$J$45,MATCH(D54&amp;C54,Model!$J$21:$J$45&amp;Model!$A$21:$A$45,0)),"")</f>
        <v/>
      </c>
      <c r="G54" s="118" t="s">
        <v>228</v>
      </c>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
      <c r="CX54" s="1"/>
      <c r="CY54" s="1"/>
      <c r="CZ54" s="1"/>
      <c r="DA54" s="1"/>
      <c r="DB54" s="1"/>
      <c r="DC54" s="1"/>
      <c r="DD54" s="1"/>
      <c r="DE54" s="1"/>
      <c r="DF54" s="1"/>
      <c r="DG54" s="1"/>
      <c r="DH54" s="1"/>
      <c r="DI54" s="1"/>
      <c r="DJ54" s="1"/>
      <c r="DK54" s="1"/>
      <c r="DL54" s="1"/>
    </row>
    <row r="55" spans="1:116" x14ac:dyDescent="0.35">
      <c r="A55" s="45"/>
      <c r="B55" s="45" t="s">
        <v>31</v>
      </c>
      <c r="C55" s="115" t="s">
        <v>32</v>
      </c>
      <c r="D55" s="116" t="s">
        <v>54</v>
      </c>
      <c r="E55" s="45"/>
      <c r="F55" s="115" t="str">
        <f t="array" ref="F55">IFERROR(INDEX(Model!$J$21:$J$45,MATCH(D55&amp;C55,Model!$J$21:$J$45&amp;Model!$A$21:$A$45,0)),"")</f>
        <v>0-4</v>
      </c>
      <c r="G55" s="118" t="s">
        <v>238</v>
      </c>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
      <c r="CX55" s="1"/>
      <c r="CY55" s="1"/>
      <c r="CZ55" s="1"/>
      <c r="DA55" s="1"/>
      <c r="DB55" s="1"/>
      <c r="DC55" s="1"/>
      <c r="DD55" s="1"/>
      <c r="DE55" s="1"/>
      <c r="DF55" s="1"/>
      <c r="DG55" s="1"/>
      <c r="DH55" s="1"/>
      <c r="DI55" s="1"/>
      <c r="DJ55" s="1"/>
      <c r="DK55" s="1"/>
      <c r="DL55" s="1"/>
    </row>
    <row r="56" spans="1:116" x14ac:dyDescent="0.35">
      <c r="A56" s="45"/>
      <c r="B56" s="45" t="s">
        <v>31</v>
      </c>
      <c r="C56" s="115" t="s">
        <v>32</v>
      </c>
      <c r="D56" s="116" t="s">
        <v>55</v>
      </c>
      <c r="E56" s="45"/>
      <c r="F56" s="115" t="str">
        <f t="array" ref="F56">IFERROR(INDEX(Model!$J$21:$J$45,MATCH(D56&amp;C56,Model!$J$21:$J$45&amp;Model!$A$21:$A$45,0)),"")</f>
        <v/>
      </c>
      <c r="G56" s="118" t="s">
        <v>240</v>
      </c>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
      <c r="CX56" s="1"/>
      <c r="CY56" s="1"/>
      <c r="CZ56" s="1"/>
      <c r="DA56" s="1"/>
      <c r="DB56" s="1"/>
      <c r="DC56" s="1"/>
      <c r="DD56" s="1"/>
      <c r="DE56" s="1"/>
      <c r="DF56" s="1"/>
      <c r="DG56" s="1"/>
      <c r="DH56" s="1"/>
      <c r="DI56" s="1"/>
      <c r="DJ56" s="1"/>
      <c r="DK56" s="1"/>
      <c r="DL56" s="1"/>
    </row>
    <row r="57" spans="1:116" x14ac:dyDescent="0.35">
      <c r="A57" s="45"/>
      <c r="B57" s="45" t="s">
        <v>31</v>
      </c>
      <c r="C57" s="115" t="s">
        <v>32</v>
      </c>
      <c r="D57" s="116" t="s">
        <v>21</v>
      </c>
      <c r="E57" s="45"/>
      <c r="F57" s="115" t="str">
        <f t="array" ref="F57">IFERROR(INDEX(Model!$J$21:$J$45,MATCH(D57&amp;C57,Model!$J$21:$J$45&amp;Model!$A$21:$A$45,0)),"")</f>
        <v/>
      </c>
      <c r="G57" s="118" t="s">
        <v>239</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
      <c r="CX57" s="1"/>
      <c r="CY57" s="1"/>
      <c r="CZ57" s="1"/>
      <c r="DA57" s="1"/>
      <c r="DB57" s="1"/>
      <c r="DC57" s="1"/>
      <c r="DD57" s="1"/>
      <c r="DE57" s="1"/>
      <c r="DF57" s="1"/>
      <c r="DG57" s="1"/>
      <c r="DH57" s="1"/>
      <c r="DI57" s="1"/>
      <c r="DJ57" s="1"/>
      <c r="DK57" s="1"/>
      <c r="DL57" s="1"/>
    </row>
    <row r="58" spans="1:116" x14ac:dyDescent="0.35">
      <c r="A58" s="45"/>
      <c r="B58" s="45" t="s">
        <v>33</v>
      </c>
      <c r="C58" s="115" t="s">
        <v>34</v>
      </c>
      <c r="D58" s="116" t="s">
        <v>54</v>
      </c>
      <c r="E58" s="45"/>
      <c r="F58" s="115" t="str">
        <f t="array" ref="F58">IFERROR(INDEX(Model!$J$21:$J$45,MATCH(D58&amp;C58,Model!$J$21:$J$45&amp;Model!$A$21:$A$45,0)),"")</f>
        <v>0-4</v>
      </c>
      <c r="G58" s="118" t="s">
        <v>221</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
      <c r="CX58" s="1"/>
      <c r="CY58" s="1"/>
      <c r="CZ58" s="1"/>
      <c r="DA58" s="1"/>
      <c r="DB58" s="1"/>
      <c r="DC58" s="1"/>
      <c r="DD58" s="1"/>
      <c r="DE58" s="1"/>
      <c r="DF58" s="1"/>
      <c r="DG58" s="1"/>
      <c r="DH58" s="1"/>
      <c r="DI58" s="1"/>
      <c r="DJ58" s="1"/>
      <c r="DK58" s="1"/>
      <c r="DL58" s="1"/>
    </row>
    <row r="59" spans="1:116" x14ac:dyDescent="0.35">
      <c r="A59" s="45"/>
      <c r="B59" s="45" t="s">
        <v>33</v>
      </c>
      <c r="C59" s="115" t="s">
        <v>34</v>
      </c>
      <c r="D59" s="116" t="s">
        <v>55</v>
      </c>
      <c r="E59" s="45"/>
      <c r="F59" s="115" t="str">
        <f t="array" ref="F59">IFERROR(INDEX(Model!$J$21:$J$45,MATCH(D59&amp;C59,Model!$J$21:$J$45&amp;Model!$A$21:$A$45,0)),"")</f>
        <v/>
      </c>
      <c r="G59" s="118" t="s">
        <v>220</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
      <c r="CX59" s="1"/>
      <c r="CY59" s="1"/>
      <c r="CZ59" s="1"/>
      <c r="DA59" s="1"/>
      <c r="DB59" s="1"/>
      <c r="DC59" s="1"/>
      <c r="DD59" s="1"/>
      <c r="DE59" s="1"/>
      <c r="DF59" s="1"/>
      <c r="DG59" s="1"/>
      <c r="DH59" s="1"/>
      <c r="DI59" s="1"/>
      <c r="DJ59" s="1"/>
      <c r="DK59" s="1"/>
      <c r="DL59" s="1"/>
    </row>
    <row r="60" spans="1:116" x14ac:dyDescent="0.35">
      <c r="A60" s="45"/>
      <c r="B60" s="45" t="s">
        <v>33</v>
      </c>
      <c r="C60" s="115" t="s">
        <v>34</v>
      </c>
      <c r="D60" s="116" t="s">
        <v>21</v>
      </c>
      <c r="E60" s="45"/>
      <c r="F60" s="115" t="str">
        <f t="array" ref="F60">IFERROR(INDEX(Model!$J$21:$J$45,MATCH(D60&amp;C60,Model!$J$21:$J$45&amp;Model!$A$21:$A$45,0)),"")</f>
        <v/>
      </c>
      <c r="G60" s="118" t="s">
        <v>222</v>
      </c>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
      <c r="CX60" s="1"/>
      <c r="CY60" s="1"/>
      <c r="CZ60" s="1"/>
      <c r="DA60" s="1"/>
      <c r="DB60" s="1"/>
      <c r="DC60" s="1"/>
      <c r="DD60" s="1"/>
      <c r="DE60" s="1"/>
      <c r="DF60" s="1"/>
      <c r="DG60" s="1"/>
      <c r="DH60" s="1"/>
      <c r="DI60" s="1"/>
      <c r="DJ60" s="1"/>
      <c r="DK60" s="1"/>
      <c r="DL60" s="1"/>
    </row>
    <row r="61" spans="1:116" x14ac:dyDescent="0.35">
      <c r="A61" s="45"/>
      <c r="B61" s="45" t="s">
        <v>35</v>
      </c>
      <c r="C61" s="115" t="s">
        <v>38</v>
      </c>
      <c r="D61" s="116" t="s">
        <v>41</v>
      </c>
      <c r="E61" s="45"/>
      <c r="F61" s="115" t="str">
        <f t="array" ref="F61">IFERROR(INDEX(Model!$J$21:$J$45,MATCH(D61&amp;C61,Model!$J$21:$J$45&amp;Model!$A$21:$A$45,0)),"")</f>
        <v>Poor</v>
      </c>
      <c r="G61" s="118" t="s">
        <v>234</v>
      </c>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
      <c r="CX61" s="1"/>
      <c r="CY61" s="1"/>
      <c r="CZ61" s="1"/>
      <c r="DA61" s="1"/>
      <c r="DB61" s="1"/>
      <c r="DC61" s="1"/>
      <c r="DD61" s="1"/>
      <c r="DE61" s="1"/>
      <c r="DF61" s="1"/>
      <c r="DG61" s="1"/>
      <c r="DH61" s="1"/>
      <c r="DI61" s="1"/>
      <c r="DJ61" s="1"/>
      <c r="DK61" s="1"/>
      <c r="DL61" s="1"/>
    </row>
    <row r="62" spans="1:116" x14ac:dyDescent="0.35">
      <c r="A62" s="45"/>
      <c r="B62" s="45" t="s">
        <v>35</v>
      </c>
      <c r="C62" s="115" t="s">
        <v>38</v>
      </c>
      <c r="D62" s="116" t="s">
        <v>42</v>
      </c>
      <c r="E62" s="45"/>
      <c r="F62" s="115" t="str">
        <f t="array" ref="F62">IFERROR(INDEX(Model!$J$21:$J$45,MATCH(D62&amp;C62,Model!$J$21:$J$45&amp;Model!$A$21:$A$45,0)),"")</f>
        <v/>
      </c>
      <c r="G62" s="118" t="s">
        <v>235</v>
      </c>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
      <c r="CX62" s="1"/>
      <c r="CY62" s="1"/>
      <c r="CZ62" s="1"/>
      <c r="DA62" s="1"/>
      <c r="DB62" s="1"/>
      <c r="DC62" s="1"/>
      <c r="DD62" s="1"/>
      <c r="DE62" s="1"/>
      <c r="DF62" s="1"/>
      <c r="DG62" s="1"/>
      <c r="DH62" s="1"/>
      <c r="DI62" s="1"/>
      <c r="DJ62" s="1"/>
      <c r="DK62" s="1"/>
      <c r="DL62" s="1"/>
    </row>
    <row r="63" spans="1:116" x14ac:dyDescent="0.35">
      <c r="A63" s="45"/>
      <c r="B63" s="45" t="s">
        <v>35</v>
      </c>
      <c r="C63" s="115" t="s">
        <v>38</v>
      </c>
      <c r="D63" s="116" t="s">
        <v>43</v>
      </c>
      <c r="E63" s="45"/>
      <c r="F63" s="115" t="str">
        <f t="array" ref="F63">IFERROR(INDEX(Model!$J$21:$J$45,MATCH(D63&amp;C63,Model!$J$21:$J$45&amp;Model!$A$21:$A$45,0)),"")</f>
        <v/>
      </c>
      <c r="G63" s="118" t="s">
        <v>236</v>
      </c>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
      <c r="CX63" s="1"/>
      <c r="CY63" s="1"/>
      <c r="CZ63" s="1"/>
      <c r="DA63" s="1"/>
      <c r="DB63" s="1"/>
      <c r="DC63" s="1"/>
      <c r="DD63" s="1"/>
      <c r="DE63" s="1"/>
      <c r="DF63" s="1"/>
      <c r="DG63" s="1"/>
      <c r="DH63" s="1"/>
      <c r="DI63" s="1"/>
      <c r="DJ63" s="1"/>
      <c r="DK63" s="1"/>
      <c r="DL63" s="1"/>
    </row>
    <row r="64" spans="1:116" x14ac:dyDescent="0.35">
      <c r="A64" s="45"/>
      <c r="B64" s="45" t="s">
        <v>35</v>
      </c>
      <c r="C64" s="115" t="s">
        <v>38</v>
      </c>
      <c r="D64" s="116" t="s">
        <v>44</v>
      </c>
      <c r="E64" s="45"/>
      <c r="F64" s="115" t="str">
        <f t="array" ref="F64">IFERROR(INDEX(Model!$J$21:$J$45,MATCH(D64&amp;C64,Model!$J$21:$J$45&amp;Model!$A$21:$A$45,0)),"")</f>
        <v/>
      </c>
      <c r="G64" s="118" t="s">
        <v>237</v>
      </c>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
      <c r="CX64" s="1"/>
      <c r="CY64" s="1"/>
      <c r="CZ64" s="1"/>
      <c r="DA64" s="1"/>
      <c r="DB64" s="1"/>
      <c r="DC64" s="1"/>
      <c r="DD64" s="1"/>
      <c r="DE64" s="1"/>
      <c r="DF64" s="1"/>
      <c r="DG64" s="1"/>
      <c r="DH64" s="1"/>
      <c r="DI64" s="1"/>
      <c r="DJ64" s="1"/>
      <c r="DK64" s="1"/>
      <c r="DL64" s="1"/>
    </row>
    <row r="65" spans="1:116" x14ac:dyDescent="0.35">
      <c r="A65" s="45"/>
      <c r="B65" s="45" t="s">
        <v>36</v>
      </c>
      <c r="C65" s="115" t="s">
        <v>37</v>
      </c>
      <c r="D65" s="116" t="s">
        <v>45</v>
      </c>
      <c r="E65" s="45"/>
      <c r="F65" s="115" t="str">
        <f t="array" ref="F65">IFERROR(INDEX(Model!$J$21:$J$45,MATCH(D65&amp;C65,Model!$J$21:$J$45&amp;Model!$A$21:$A$45,0)),"")</f>
        <v>&lt;0.25 Acre Lot</v>
      </c>
      <c r="G65" s="118" t="s">
        <v>216</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
      <c r="CX65" s="1"/>
      <c r="CY65" s="1"/>
      <c r="CZ65" s="1"/>
      <c r="DA65" s="1"/>
      <c r="DB65" s="1"/>
      <c r="DC65" s="1"/>
      <c r="DD65" s="1"/>
      <c r="DE65" s="1"/>
      <c r="DF65" s="1"/>
      <c r="DG65" s="1"/>
      <c r="DH65" s="1"/>
      <c r="DI65" s="1"/>
      <c r="DJ65" s="1"/>
      <c r="DK65" s="1"/>
      <c r="DL65" s="1"/>
    </row>
    <row r="66" spans="1:116" x14ac:dyDescent="0.35">
      <c r="A66" s="45"/>
      <c r="B66" s="45" t="s">
        <v>36</v>
      </c>
      <c r="C66" s="115" t="s">
        <v>37</v>
      </c>
      <c r="D66" s="116" t="s">
        <v>46</v>
      </c>
      <c r="E66" s="45"/>
      <c r="F66" s="115" t="str">
        <f t="array" ref="F66">IFERROR(INDEX(Model!$J$21:$J$45,MATCH(D66&amp;C66,Model!$J$21:$J$45&amp;Model!$A$21:$A$45,0)),"")</f>
        <v/>
      </c>
      <c r="G66" s="118" t="s">
        <v>215</v>
      </c>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
      <c r="CX66" s="1"/>
      <c r="CY66" s="1"/>
      <c r="CZ66" s="1"/>
      <c r="DA66" s="1"/>
      <c r="DB66" s="1"/>
      <c r="DC66" s="1"/>
      <c r="DD66" s="1"/>
      <c r="DE66" s="1"/>
      <c r="DF66" s="1"/>
      <c r="DG66" s="1"/>
      <c r="DH66" s="1"/>
      <c r="DI66" s="1"/>
      <c r="DJ66" s="1"/>
      <c r="DK66" s="1"/>
      <c r="DL66" s="1"/>
    </row>
    <row r="67" spans="1:116" x14ac:dyDescent="0.35">
      <c r="A67" s="45"/>
      <c r="B67" s="45" t="s">
        <v>36</v>
      </c>
      <c r="C67" s="115" t="s">
        <v>37</v>
      </c>
      <c r="D67" s="116" t="s">
        <v>47</v>
      </c>
      <c r="E67" s="45"/>
      <c r="F67" s="115" t="str">
        <f t="array" ref="F67">IFERROR(INDEX(Model!$J$21:$J$45,MATCH(D67&amp;C67,Model!$J$21:$J$45&amp;Model!$A$21:$A$45,0)),"")</f>
        <v/>
      </c>
      <c r="G67" s="118" t="s">
        <v>214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
      <c r="CX67" s="1"/>
      <c r="CY67" s="1"/>
      <c r="CZ67" s="1"/>
      <c r="DA67" s="1"/>
      <c r="DB67" s="1"/>
      <c r="DC67" s="1"/>
      <c r="DD67" s="1"/>
      <c r="DE67" s="1"/>
      <c r="DF67" s="1"/>
      <c r="DG67" s="1"/>
      <c r="DH67" s="1"/>
      <c r="DI67" s="1"/>
      <c r="DJ67" s="1"/>
      <c r="DK67" s="1"/>
      <c r="DL67" s="1"/>
    </row>
    <row r="68" spans="1:116" x14ac:dyDescent="0.35">
      <c r="A68" s="45"/>
      <c r="B68" s="45" t="s">
        <v>36</v>
      </c>
      <c r="C68" s="115" t="s">
        <v>37</v>
      </c>
      <c r="D68" s="116" t="s">
        <v>48</v>
      </c>
      <c r="E68" s="45"/>
      <c r="F68" s="115" t="str">
        <f t="array" ref="F68">IFERROR(INDEX(Model!$J$21:$J$45,MATCH(D68&amp;C68,Model!$J$21:$J$45&amp;Model!$A$21:$A$45,0)),"")</f>
        <v/>
      </c>
      <c r="G68" s="118" t="s">
        <v>213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
      <c r="CX68" s="1"/>
      <c r="CY68" s="1"/>
      <c r="CZ68" s="1"/>
      <c r="DA68" s="1"/>
      <c r="DB68" s="1"/>
      <c r="DC68" s="1"/>
      <c r="DD68" s="1"/>
      <c r="DE68" s="1"/>
      <c r="DF68" s="1"/>
      <c r="DG68" s="1"/>
      <c r="DH68" s="1"/>
      <c r="DI68" s="1"/>
      <c r="DJ68" s="1"/>
      <c r="DK68" s="1"/>
      <c r="DL68" s="1"/>
    </row>
    <row r="69" spans="1:116" x14ac:dyDescent="0.35">
      <c r="A69" s="45"/>
      <c r="B69" s="45" t="s">
        <v>36</v>
      </c>
      <c r="C69" s="115" t="s">
        <v>37</v>
      </c>
      <c r="D69" s="116" t="s">
        <v>49</v>
      </c>
      <c r="E69" s="45"/>
      <c r="F69" s="115" t="str">
        <f t="array" ref="F69">IFERROR(INDEX(Model!$J$21:$J$45,MATCH(D69&amp;C69,Model!$J$21:$J$45&amp;Model!$A$21:$A$45,0)),"")</f>
        <v/>
      </c>
      <c r="G69" s="118" t="s">
        <v>212</v>
      </c>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
      <c r="CX69" s="1"/>
      <c r="CY69" s="1"/>
      <c r="CZ69" s="1"/>
      <c r="DA69" s="1"/>
      <c r="DB69" s="1"/>
      <c r="DC69" s="1"/>
      <c r="DD69" s="1"/>
      <c r="DE69" s="1"/>
      <c r="DF69" s="1"/>
      <c r="DG69" s="1"/>
      <c r="DH69" s="1"/>
      <c r="DI69" s="1"/>
      <c r="DJ69" s="1"/>
      <c r="DK69" s="1"/>
      <c r="DL69" s="1"/>
    </row>
    <row r="70" spans="1:116" x14ac:dyDescent="0.35">
      <c r="A70" s="45"/>
      <c r="B70" s="45" t="s">
        <v>39</v>
      </c>
      <c r="C70" s="115" t="s">
        <v>40</v>
      </c>
      <c r="D70" s="116" t="s">
        <v>50</v>
      </c>
      <c r="E70" s="45"/>
      <c r="F70" s="115" t="str">
        <f t="array" ref="F70">IFERROR(INDEX(Model!$J$21:$J$45,MATCH(D70&amp;C70,Model!$J$21:$J$45&amp;Model!$A$21:$A$45,0)),"")</f>
        <v>Profile 1</v>
      </c>
      <c r="G70" s="118" t="s">
        <v>211</v>
      </c>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
      <c r="CX70" s="1"/>
      <c r="CY70" s="1"/>
      <c r="CZ70" s="1"/>
      <c r="DA70" s="1"/>
      <c r="DB70" s="1"/>
      <c r="DC70" s="1"/>
      <c r="DD70" s="1"/>
      <c r="DE70" s="1"/>
      <c r="DF70" s="1"/>
      <c r="DG70" s="1"/>
      <c r="DH70" s="1"/>
      <c r="DI70" s="1"/>
      <c r="DJ70" s="1"/>
      <c r="DK70" s="1"/>
      <c r="DL70" s="1"/>
    </row>
    <row r="71" spans="1:116" x14ac:dyDescent="0.35">
      <c r="A71" s="45"/>
      <c r="B71" s="45" t="s">
        <v>39</v>
      </c>
      <c r="C71" s="115" t="s">
        <v>40</v>
      </c>
      <c r="D71" s="116" t="s">
        <v>51</v>
      </c>
      <c r="E71" s="45"/>
      <c r="F71" s="115" t="str">
        <f t="array" ref="F71">IFERROR(INDEX(Model!$J$21:$J$45,MATCH(D71&amp;C71,Model!$J$21:$J$45&amp;Model!$A$21:$A$45,0)),"")</f>
        <v/>
      </c>
      <c r="G71" s="118" t="s">
        <v>210</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
      <c r="CX71" s="1"/>
      <c r="CY71" s="1"/>
      <c r="CZ71" s="1"/>
      <c r="DA71" s="1"/>
      <c r="DB71" s="1"/>
      <c r="DC71" s="1"/>
      <c r="DD71" s="1"/>
      <c r="DE71" s="1"/>
      <c r="DF71" s="1"/>
      <c r="DG71" s="1"/>
      <c r="DH71" s="1"/>
      <c r="DI71" s="1"/>
      <c r="DJ71" s="1"/>
      <c r="DK71" s="1"/>
      <c r="DL71" s="1"/>
    </row>
    <row r="72" spans="1:116" x14ac:dyDescent="0.35">
      <c r="A72" s="45"/>
      <c r="B72" s="45" t="s">
        <v>39</v>
      </c>
      <c r="C72" s="115" t="s">
        <v>40</v>
      </c>
      <c r="D72" s="116" t="s">
        <v>52</v>
      </c>
      <c r="E72" s="45"/>
      <c r="F72" s="115" t="str">
        <f t="array" ref="F72">IFERROR(INDEX(Model!$J$21:$J$45,MATCH(D72&amp;C72,Model!$J$21:$J$45&amp;Model!$A$21:$A$45,0)),"")</f>
        <v/>
      </c>
      <c r="G72" s="118" t="s">
        <v>209</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
      <c r="CX72" s="1"/>
      <c r="CY72" s="1"/>
      <c r="CZ72" s="1"/>
      <c r="DA72" s="1"/>
      <c r="DB72" s="1"/>
      <c r="DC72" s="1"/>
      <c r="DD72" s="1"/>
      <c r="DE72" s="1"/>
      <c r="DF72" s="1"/>
      <c r="DG72" s="1"/>
      <c r="DH72" s="1"/>
      <c r="DI72" s="1"/>
      <c r="DJ72" s="1"/>
      <c r="DK72" s="1"/>
      <c r="DL72" s="1"/>
    </row>
    <row r="73" spans="1:116" x14ac:dyDescent="0.35">
      <c r="A73" s="45"/>
      <c r="B73" s="45" t="s">
        <v>39</v>
      </c>
      <c r="C73" s="115" t="s">
        <v>40</v>
      </c>
      <c r="D73" s="116" t="s">
        <v>53</v>
      </c>
      <c r="E73" s="45"/>
      <c r="F73" s="115" t="str">
        <f t="array" ref="F73">IFERROR(INDEX(Model!$J$21:$J$45,MATCH(D73&amp;C73,Model!$J$21:$J$45&amp;Model!$A$21:$A$45,0)),"")</f>
        <v/>
      </c>
      <c r="G73" s="118" t="s">
        <v>208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
      <c r="CX73" s="1"/>
      <c r="CY73" s="1"/>
      <c r="CZ73" s="1"/>
      <c r="DA73" s="1"/>
      <c r="DB73" s="1"/>
      <c r="DC73" s="1"/>
      <c r="DD73" s="1"/>
      <c r="DE73" s="1"/>
      <c r="DF73" s="1"/>
      <c r="DG73" s="1"/>
      <c r="DH73" s="1"/>
      <c r="DI73" s="1"/>
      <c r="DJ73" s="1"/>
      <c r="DK73" s="1"/>
      <c r="DL73" s="1"/>
    </row>
    <row r="74" spans="1:116" x14ac:dyDescent="0.35">
      <c r="A74" s="45"/>
      <c r="B74" s="45"/>
      <c r="C74" s="115"/>
      <c r="D74" s="116"/>
      <c r="E74" s="45"/>
      <c r="F74" s="118"/>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
      <c r="CX74" s="1"/>
      <c r="CY74" s="1"/>
      <c r="CZ74" s="1"/>
      <c r="DA74" s="1"/>
      <c r="DB74" s="1"/>
      <c r="DC74" s="1"/>
      <c r="DD74" s="1"/>
      <c r="DE74" s="1"/>
      <c r="DF74" s="1"/>
      <c r="DG74" s="1"/>
      <c r="DH74" s="1"/>
      <c r="DI74" s="1"/>
      <c r="DJ74" s="1"/>
      <c r="DK74" s="1"/>
      <c r="DL74" s="1"/>
    </row>
    <row r="75" spans="1:116" x14ac:dyDescent="0.35">
      <c r="A75" s="45"/>
      <c r="B75" s="45"/>
      <c r="C75" s="115"/>
      <c r="D75" s="116"/>
      <c r="E75" s="45"/>
      <c r="F75" s="118"/>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
      <c r="CX75" s="1"/>
      <c r="CY75" s="1"/>
      <c r="CZ75" s="1"/>
      <c r="DA75" s="1"/>
      <c r="DB75" s="1"/>
      <c r="DC75" s="1"/>
      <c r="DD75" s="1"/>
      <c r="DE75" s="1"/>
      <c r="DF75" s="1"/>
      <c r="DG75" s="1"/>
      <c r="DH75" s="1"/>
      <c r="DI75" s="1"/>
      <c r="DJ75" s="1"/>
      <c r="DK75" s="1"/>
      <c r="DL75" s="1"/>
    </row>
    <row r="76" spans="1:116" x14ac:dyDescent="0.35">
      <c r="A76" s="45"/>
      <c r="B76" s="45"/>
      <c r="C76" s="115"/>
      <c r="D76" s="116"/>
      <c r="E76" s="45"/>
      <c r="F76" s="118"/>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
      <c r="CX76" s="1"/>
      <c r="CY76" s="1"/>
      <c r="CZ76" s="1"/>
      <c r="DA76" s="1"/>
      <c r="DB76" s="1"/>
      <c r="DC76" s="1"/>
      <c r="DD76" s="1"/>
      <c r="DE76" s="1"/>
      <c r="DF76" s="1"/>
      <c r="DG76" s="1"/>
      <c r="DH76" s="1"/>
      <c r="DI76" s="1"/>
      <c r="DJ76" s="1"/>
      <c r="DK76" s="1"/>
      <c r="DL76" s="1"/>
    </row>
    <row r="77" spans="1:116" s="16" customFormat="1" ht="15" thickBot="1" x14ac:dyDescent="0.4">
      <c r="A77" s="120"/>
      <c r="B77" s="120"/>
      <c r="C77" s="121"/>
      <c r="D77" s="122"/>
      <c r="E77" s="120"/>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7"/>
      <c r="CX77" s="17"/>
      <c r="CY77" s="17"/>
      <c r="CZ77" s="17"/>
      <c r="DA77" s="17"/>
      <c r="DB77" s="17"/>
      <c r="DC77" s="17"/>
      <c r="DD77" s="17"/>
      <c r="DE77" s="17"/>
      <c r="DF77" s="17"/>
      <c r="DG77" s="17"/>
      <c r="DH77" s="17"/>
      <c r="DI77" s="17"/>
      <c r="DJ77" s="17"/>
      <c r="DK77" s="17"/>
      <c r="DL77" s="17"/>
    </row>
    <row r="78" spans="1:116" ht="15" thickTop="1" x14ac:dyDescent="0.35">
      <c r="A78" s="45"/>
      <c r="B78" s="45"/>
      <c r="C78" s="115"/>
      <c r="D78" s="116"/>
      <c r="E78" s="4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
      <c r="CX78" s="1"/>
      <c r="CY78" s="1"/>
      <c r="CZ78" s="1"/>
      <c r="DA78" s="1"/>
      <c r="DB78" s="1"/>
      <c r="DC78" s="1"/>
      <c r="DD78" s="1"/>
      <c r="DE78" s="1"/>
      <c r="DF78" s="1"/>
      <c r="DG78" s="1"/>
      <c r="DH78" s="1"/>
      <c r="DI78" s="1"/>
      <c r="DJ78" s="1"/>
      <c r="DK78" s="1"/>
      <c r="DL78" s="1"/>
    </row>
    <row r="79" spans="1:116" x14ac:dyDescent="0.3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11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115"/>
      <c r="CE79" s="115"/>
      <c r="CF79" s="115"/>
      <c r="CG79" s="115"/>
      <c r="CH79" s="115"/>
      <c r="CI79" s="115"/>
      <c r="CJ79" s="115"/>
      <c r="CK79" s="115"/>
      <c r="CL79" s="115"/>
      <c r="CM79" s="115"/>
      <c r="CN79" s="115"/>
      <c r="CO79" s="115"/>
      <c r="CP79" s="115"/>
      <c r="CQ79" s="115"/>
      <c r="CR79" s="115"/>
      <c r="CS79" s="115"/>
      <c r="CT79" s="115"/>
      <c r="CU79" s="115"/>
      <c r="CV79" s="115"/>
      <c r="CW79" s="1"/>
      <c r="CX79" s="1"/>
      <c r="CY79" s="1"/>
      <c r="CZ79" s="1"/>
      <c r="DA79" s="1"/>
      <c r="DB79" s="1"/>
      <c r="DC79" s="1"/>
      <c r="DD79" s="1"/>
      <c r="DE79" s="1"/>
      <c r="DF79" s="1"/>
      <c r="DG79" s="1"/>
      <c r="DH79" s="1"/>
      <c r="DI79" s="1"/>
      <c r="DJ79" s="1"/>
      <c r="DK79" s="1"/>
      <c r="DL79" s="1"/>
    </row>
    <row r="80" spans="1:116" x14ac:dyDescent="0.35">
      <c r="A80" s="45"/>
      <c r="B80" s="45"/>
      <c r="C80" s="45"/>
      <c r="D80" s="104"/>
      <c r="E80" s="104" t="s">
        <v>70</v>
      </c>
      <c r="F80" s="104" t="s">
        <v>70</v>
      </c>
      <c r="G80" s="104" t="s">
        <v>70</v>
      </c>
      <c r="H80" s="104" t="s">
        <v>70</v>
      </c>
      <c r="I80" s="104" t="s">
        <v>70</v>
      </c>
      <c r="J80" s="104" t="s">
        <v>70</v>
      </c>
      <c r="K80" s="104" t="s">
        <v>70</v>
      </c>
      <c r="L80" s="104" t="s">
        <v>70</v>
      </c>
      <c r="M80" s="104" t="s">
        <v>71</v>
      </c>
      <c r="N80" s="104" t="s">
        <v>71</v>
      </c>
      <c r="O80" s="104" t="s">
        <v>71</v>
      </c>
      <c r="P80" s="104" t="s">
        <v>71</v>
      </c>
      <c r="Q80" s="104" t="s">
        <v>71</v>
      </c>
      <c r="R80" s="104" t="s">
        <v>71</v>
      </c>
      <c r="S80" s="104" t="s">
        <v>71</v>
      </c>
      <c r="T80" s="104" t="s">
        <v>71</v>
      </c>
      <c r="U80" s="104" t="s">
        <v>72</v>
      </c>
      <c r="V80" s="104" t="s">
        <v>72</v>
      </c>
      <c r="W80" s="104" t="s">
        <v>72</v>
      </c>
      <c r="X80" s="104" t="s">
        <v>72</v>
      </c>
      <c r="Y80" s="104" t="s">
        <v>72</v>
      </c>
      <c r="Z80" s="104" t="s">
        <v>72</v>
      </c>
      <c r="AA80" s="104" t="s">
        <v>72</v>
      </c>
      <c r="AB80" s="104" t="s">
        <v>72</v>
      </c>
      <c r="AC80" s="45"/>
      <c r="AD80" s="45"/>
      <c r="AE80" s="45"/>
      <c r="AF80" s="45"/>
      <c r="AG80" s="115"/>
      <c r="AH80" s="115"/>
      <c r="AI80" s="115"/>
      <c r="AJ80" s="45"/>
      <c r="AK80" s="45"/>
      <c r="AL80" s="45"/>
      <c r="AM80" s="45"/>
      <c r="AN80" s="45"/>
      <c r="AO80" s="45"/>
      <c r="AP80" s="45"/>
      <c r="AQ80" s="115"/>
      <c r="AR80" s="115"/>
      <c r="AS80" s="11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115"/>
      <c r="CH80" s="115"/>
      <c r="CI80" s="115"/>
      <c r="CJ80" s="115"/>
      <c r="CK80" s="115"/>
      <c r="CL80" s="115"/>
      <c r="CM80" s="115"/>
      <c r="CN80" s="115"/>
      <c r="CO80" s="115"/>
      <c r="CP80" s="115"/>
      <c r="CQ80" s="115"/>
      <c r="CR80" s="115"/>
      <c r="CS80" s="115"/>
      <c r="CT80" s="115"/>
      <c r="CU80" s="115"/>
      <c r="CV80" s="115"/>
      <c r="CW80" s="1"/>
      <c r="CX80" s="1"/>
      <c r="CY80" s="1"/>
      <c r="CZ80" s="1"/>
      <c r="DA80" s="1"/>
      <c r="DB80" s="1"/>
      <c r="DC80" s="1"/>
      <c r="DD80" s="1"/>
      <c r="DE80" s="1"/>
      <c r="DF80" s="1"/>
      <c r="DG80" s="1"/>
      <c r="DH80" s="1"/>
      <c r="DI80" s="1"/>
      <c r="DJ80" s="1"/>
      <c r="DK80" s="1"/>
      <c r="DL80" s="1"/>
    </row>
    <row r="81" spans="1:100" x14ac:dyDescent="0.35">
      <c r="A81" s="45"/>
      <c r="B81" s="45"/>
      <c r="C81" s="45"/>
      <c r="D81" s="105"/>
      <c r="E81" s="105" t="s">
        <v>7</v>
      </c>
      <c r="F81" s="105" t="s">
        <v>14</v>
      </c>
      <c r="G81" s="105" t="s">
        <v>15</v>
      </c>
      <c r="H81" s="105" t="s">
        <v>32</v>
      </c>
      <c r="I81" s="105" t="s">
        <v>34</v>
      </c>
      <c r="J81" s="105" t="s">
        <v>38</v>
      </c>
      <c r="K81" s="105" t="s">
        <v>37</v>
      </c>
      <c r="L81" s="105" t="s">
        <v>40</v>
      </c>
      <c r="M81" s="105" t="s">
        <v>7</v>
      </c>
      <c r="N81" s="105" t="s">
        <v>14</v>
      </c>
      <c r="O81" s="105" t="s">
        <v>15</v>
      </c>
      <c r="P81" s="105" t="s">
        <v>32</v>
      </c>
      <c r="Q81" s="105" t="s">
        <v>34</v>
      </c>
      <c r="R81" s="105" t="s">
        <v>38</v>
      </c>
      <c r="S81" s="105" t="s">
        <v>37</v>
      </c>
      <c r="T81" s="105" t="s">
        <v>40</v>
      </c>
      <c r="U81" s="105" t="s">
        <v>7</v>
      </c>
      <c r="V81" s="105" t="s">
        <v>14</v>
      </c>
      <c r="W81" s="105" t="s">
        <v>15</v>
      </c>
      <c r="X81" s="105" t="s">
        <v>32</v>
      </c>
      <c r="Y81" s="105" t="s">
        <v>34</v>
      </c>
      <c r="Z81" s="105" t="s">
        <v>38</v>
      </c>
      <c r="AA81" s="105" t="s">
        <v>37</v>
      </c>
      <c r="AB81" s="105" t="s">
        <v>40</v>
      </c>
      <c r="AC81" s="45"/>
      <c r="AD81" s="45"/>
      <c r="AE81" s="45"/>
      <c r="AF81" s="45"/>
      <c r="AG81" s="115"/>
      <c r="AH81" s="115"/>
      <c r="AI81" s="11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row>
    <row r="82" spans="1:100" x14ac:dyDescent="0.35">
      <c r="A82" s="45"/>
      <c r="B82" s="45"/>
      <c r="C82" s="45"/>
      <c r="D82" s="109"/>
      <c r="E82" s="108" t="s">
        <v>28</v>
      </c>
      <c r="F82" s="108" t="s">
        <v>29</v>
      </c>
      <c r="G82" s="108" t="s">
        <v>30</v>
      </c>
      <c r="H82" s="108" t="s">
        <v>61</v>
      </c>
      <c r="I82" s="108" t="s">
        <v>62</v>
      </c>
      <c r="J82" s="108" t="s">
        <v>63</v>
      </c>
      <c r="K82" s="108" t="s">
        <v>64</v>
      </c>
      <c r="L82" s="108" t="s">
        <v>65</v>
      </c>
      <c r="M82" s="108" t="s">
        <v>28</v>
      </c>
      <c r="N82" s="108" t="s">
        <v>29</v>
      </c>
      <c r="O82" s="108" t="s">
        <v>30</v>
      </c>
      <c r="P82" s="108" t="s">
        <v>61</v>
      </c>
      <c r="Q82" s="108" t="s">
        <v>62</v>
      </c>
      <c r="R82" s="108" t="s">
        <v>63</v>
      </c>
      <c r="S82" s="108" t="s">
        <v>64</v>
      </c>
      <c r="T82" s="108" t="s">
        <v>65</v>
      </c>
      <c r="U82" s="108" t="s">
        <v>28</v>
      </c>
      <c r="V82" s="108" t="s">
        <v>29</v>
      </c>
      <c r="W82" s="108" t="s">
        <v>30</v>
      </c>
      <c r="X82" s="108" t="s">
        <v>61</v>
      </c>
      <c r="Y82" s="108" t="s">
        <v>62</v>
      </c>
      <c r="Z82" s="108" t="s">
        <v>63</v>
      </c>
      <c r="AA82" s="108" t="s">
        <v>64</v>
      </c>
      <c r="AB82" s="108" t="s">
        <v>65</v>
      </c>
      <c r="AC82" s="107"/>
      <c r="AD82" s="123" t="s">
        <v>92</v>
      </c>
      <c r="AE82" s="123" t="s">
        <v>93</v>
      </c>
      <c r="AF82" s="123" t="s">
        <v>94</v>
      </c>
      <c r="AG82" s="123" t="s">
        <v>149</v>
      </c>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row>
    <row r="83" spans="1:100" x14ac:dyDescent="0.35">
      <c r="A83" s="45"/>
      <c r="B83" s="45"/>
      <c r="C83" s="45"/>
      <c r="D83" s="112"/>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7"/>
      <c r="AD83" s="123" t="s">
        <v>70</v>
      </c>
      <c r="AE83" s="123" t="s">
        <v>71</v>
      </c>
      <c r="AF83" s="123" t="s">
        <v>72</v>
      </c>
      <c r="AG83" s="123" t="s">
        <v>150</v>
      </c>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row>
    <row r="84" spans="1:100" x14ac:dyDescent="0.35">
      <c r="A84" s="45"/>
      <c r="B84" s="45"/>
      <c r="C84" s="45"/>
      <c r="D84" s="114" t="s">
        <v>27</v>
      </c>
      <c r="E84" s="124" t="str">
        <f>Model!$J$21</f>
        <v>0-5</v>
      </c>
      <c r="F84" s="124" t="str">
        <f>Model!$J$23</f>
        <v>0-3</v>
      </c>
      <c r="G84" s="124" t="str">
        <f>Model!$J$29</f>
        <v>Sand</v>
      </c>
      <c r="H84" s="124" t="str">
        <f>Model!$J$31</f>
        <v>0-4</v>
      </c>
      <c r="I84" s="124" t="str">
        <f>Model!$J$33</f>
        <v>0-4</v>
      </c>
      <c r="J84" s="124" t="str">
        <f>Model!$J$35</f>
        <v>Poor</v>
      </c>
      <c r="K84" s="124" t="str">
        <f>Model!$J$25</f>
        <v>&lt;0.25 Acre Lot</v>
      </c>
      <c r="L84" s="124" t="str">
        <f>Model!$J$27</f>
        <v>Profile 1</v>
      </c>
      <c r="M84" s="124" t="str">
        <f t="shared" ref="M84:O84" si="17">E84</f>
        <v>0-5</v>
      </c>
      <c r="N84" s="124" t="str">
        <f t="shared" si="17"/>
        <v>0-3</v>
      </c>
      <c r="O84" s="124" t="str">
        <f t="shared" si="17"/>
        <v>Sand</v>
      </c>
      <c r="P84" s="124" t="str">
        <f t="shared" ref="P84" si="18">H84</f>
        <v>0-4</v>
      </c>
      <c r="Q84" s="124" t="str">
        <f t="shared" ref="Q84" si="19">I84</f>
        <v>0-4</v>
      </c>
      <c r="R84" s="124" t="str">
        <f t="shared" ref="R84" si="20">J84</f>
        <v>Poor</v>
      </c>
      <c r="S84" s="124" t="str">
        <f t="shared" ref="S84" si="21">K84</f>
        <v>&lt;0.25 Acre Lot</v>
      </c>
      <c r="T84" s="124" t="str">
        <f t="shared" ref="T84" si="22">L84</f>
        <v>Profile 1</v>
      </c>
      <c r="U84" s="124" t="str">
        <f t="shared" ref="U84" si="23">M84</f>
        <v>0-5</v>
      </c>
      <c r="V84" s="124" t="str">
        <f t="shared" ref="V84" si="24">N84</f>
        <v>0-3</v>
      </c>
      <c r="W84" s="124" t="str">
        <f t="shared" ref="W84" si="25">O84</f>
        <v>Sand</v>
      </c>
      <c r="X84" s="124" t="str">
        <f t="shared" ref="X84" si="26">P84</f>
        <v>0-4</v>
      </c>
      <c r="Y84" s="124" t="str">
        <f t="shared" ref="Y84" si="27">Q84</f>
        <v>0-4</v>
      </c>
      <c r="Z84" s="124" t="str">
        <f t="shared" ref="Z84" si="28">R84</f>
        <v>Poor</v>
      </c>
      <c r="AA84" s="124" t="str">
        <f t="shared" ref="AA84" si="29">S84</f>
        <v>&lt;0.25 Acre Lot</v>
      </c>
      <c r="AB84" s="124" t="str">
        <f t="shared" ref="AB84" si="30">T84</f>
        <v>Profile 1</v>
      </c>
      <c r="AC84" s="107"/>
      <c r="AD84" s="123"/>
      <c r="AE84" s="123"/>
      <c r="AF84" s="123"/>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row>
    <row r="85" spans="1:100" x14ac:dyDescent="0.35">
      <c r="A85" s="45"/>
      <c r="B85" s="45"/>
      <c r="C85" s="125" t="s">
        <v>7</v>
      </c>
      <c r="D85" s="126" t="str">
        <f>$E$84</f>
        <v>0-5</v>
      </c>
      <c r="E85" s="125" t="str" cm="1">
        <f t="array" ref="E85">IF(INDEX($G$7:$CL$77,MATCH(E$81&amp;E$84,$C$7:$C$77&amp;$D$7:$D$77,0),MATCH($D85&amp;E$80,$G$6:$CL$6&amp;$G$2:$CL$2,0))=0,"",INDEX($G$7:$CL$77,MATCH(E$81&amp;E$84,$C$7:$C$77&amp;$D$7:$D$77,0),MATCH($D85&amp;E$80,$G$6:$CL$6&amp;$G$2:$CL$2,0)))</f>
        <v/>
      </c>
      <c r="F85" s="125" t="str" cm="1">
        <f t="array" ref="F85">IF(INDEX($G$7:$CL$77,MATCH(F$81&amp;F$84,$C$7:$C$77&amp;$D$7:$D$77,0),MATCH($D85&amp;F$80,$G$6:$CL$6&amp;$G$2:$CL$2,0))=0,"",INDEX($G$7:$CL$77,MATCH(F$81&amp;F$84,$C$7:$C$77&amp;$D$7:$D$77,0),MATCH($D85&amp;F$80,$G$6:$CL$6&amp;$G$2:$CL$2,0)))</f>
        <v>How a ROW Open Corridor of 0-3 will affect Water Table</v>
      </c>
      <c r="G85" s="125" t="str" cm="1">
        <f t="array" ref="G85">IF(INDEX($G$7:$CL$77,MATCH(G$81&amp;G$84,$C$7:$C$77&amp;$D$7:$D$77,0),MATCH($D85&amp;G$80,$G$6:$CL$6&amp;$G$2:$CL$2,0))=0,"",INDEX($G$7:$CL$77,MATCH(G$81&amp;G$84,$C$7:$C$77&amp;$D$7:$D$77,0),MATCH($D85&amp;G$80,$G$6:$CL$6&amp;$G$2:$CL$2,0)))</f>
        <v>How a Soil Type of Sand will affect Water Table</v>
      </c>
      <c r="H85" s="125" t="str" cm="1">
        <f t="array" ref="H85">IF(INDEX($G$7:$CL$77,MATCH(H$81&amp;H$84,$C$7:$C$77&amp;$D$7:$D$77,0),MATCH($D85&amp;H$80,$G$6:$CL$6&amp;$G$2:$CL$2,0))=0,"",INDEX($G$7:$CL$77,MATCH(H$81&amp;H$84,$C$7:$C$77&amp;$D$7:$D$77,0),MATCH($D85&amp;H$80,$G$6:$CL$6&amp;$G$2:$CL$2,0)))</f>
        <v>How a Depth to Hard Rock of 0-4 will affect Water Table</v>
      </c>
      <c r="I85" s="125" t="str" cm="1">
        <f t="array" ref="I85">IF(INDEX($G$7:$CL$77,MATCH(I$81&amp;I$84,$C$7:$C$77&amp;$D$7:$D$77,0),MATCH($D85&amp;I$80,$G$6:$CL$6&amp;$G$2:$CL$2,0))=0,"",INDEX($G$7:$CL$77,MATCH(I$81&amp;I$84,$C$7:$C$77&amp;$D$7:$D$77,0),MATCH($D85&amp;I$80,$G$6:$CL$6&amp;$G$2:$CL$2,0)))</f>
        <v>How a Depth to Lime Stone of 0-4 will affect Water Table</v>
      </c>
      <c r="J85" s="125" t="str" cm="1">
        <f t="array" ref="J85">IF(INDEX($G$7:$CL$77,MATCH(J$81&amp;J$84,$C$7:$C$77&amp;$D$7:$D$77,0),MATCH($D85&amp;J$80,$G$6:$CL$6&amp;$G$2:$CL$2,0))=0,"",INDEX($G$7:$CL$77,MATCH(J$81&amp;J$84,$C$7:$C$77&amp;$D$7:$D$77,0),MATCH($D85&amp;J$80,$G$6:$CL$6&amp;$G$2:$CL$2,0)))</f>
        <v>How a Existing Grav Swr Condition of Poor will affect Water Table</v>
      </c>
      <c r="K85" s="125" t="str" cm="1">
        <f t="array" ref="K85">IF(INDEX($G$7:$CL$77,MATCH(K$81&amp;K$84,$C$7:$C$77&amp;$D$7:$D$77,0),MATCH($D85&amp;K$80,$G$6:$CL$6&amp;$G$2:$CL$2,0))=0,"",INDEX($G$7:$CL$77,MATCH(K$81&amp;K$84,$C$7:$C$77&amp;$D$7:$D$77,0),MATCH($D85&amp;K$80,$G$6:$CL$6&amp;$G$2:$CL$2,0)))</f>
        <v>How a Development Density of &lt;0.25 Acre Lot will affect Water Table</v>
      </c>
      <c r="L85" s="125" t="str" cm="1">
        <f t="array" ref="L85">IF(INDEX($G$7:$CL$77,MATCH(L$81&amp;L$84,$C$7:$C$77&amp;$D$7:$D$77,0),MATCH($D85&amp;L$80,$G$6:$CL$6&amp;$G$2:$CL$2,0))=0,"",INDEX($G$7:$CL$77,MATCH(L$81&amp;L$84,$C$7:$C$77&amp;$D$7:$D$77,0),MATCH($D85&amp;L$80,$G$6:$CL$6&amp;$G$2:$CL$2,0)))</f>
        <v>How a Neighborhood Character of Profile 1 will affect Water Table</v>
      </c>
      <c r="M85" s="125" t="str" cm="1">
        <f t="array" ref="M85">IF(INDEX($G$7:$CL$77,MATCH(M$81&amp;M$84,$C$7:$C$77&amp;$D$7:$D$77,0),MATCH($D85&amp;M$80,$G$6:$CL$6&amp;$G$2:$CL$2,0))=0,"",INDEX($G$7:$CL$77,MATCH(M$81&amp;M$84,$C$7:$C$77&amp;$D$7:$D$77,0),MATCH($D85&amp;M$80,$G$6:$CL$6&amp;$G$2:$CL$2,0)))</f>
        <v/>
      </c>
      <c r="N85" s="125" t="str" cm="1">
        <f t="array" ref="N85">IF(INDEX($G$7:$CL$77,MATCH(N$81&amp;N$84,$C$7:$C$77&amp;$D$7:$D$77,0),MATCH($D85&amp;N$80,$G$6:$CL$6&amp;$G$2:$CL$2,0))=0,"",INDEX($G$7:$CL$77,MATCH(N$81&amp;N$84,$C$7:$C$77&amp;$D$7:$D$77,0),MATCH($D85&amp;N$80,$G$6:$CL$6&amp;$G$2:$CL$2,0)))</f>
        <v>How a ROW Open Corridor of 0-3 will affect Water Table</v>
      </c>
      <c r="O85" s="125" t="str" cm="1">
        <f t="array" ref="O85">IF(INDEX($G$7:$CL$77,MATCH(O$81&amp;O$84,$C$7:$C$77&amp;$D$7:$D$77,0),MATCH($D85&amp;O$80,$G$6:$CL$6&amp;$G$2:$CL$2,0))=0,"",INDEX($G$7:$CL$77,MATCH(O$81&amp;O$84,$C$7:$C$77&amp;$D$7:$D$77,0),MATCH($D85&amp;O$80,$G$6:$CL$6&amp;$G$2:$CL$2,0)))</f>
        <v>How a Soil Type of Sand will affect Water Table</v>
      </c>
      <c r="P85" s="125" t="str" cm="1">
        <f t="array" ref="P85">IF(INDEX($G$7:$CL$77,MATCH(P$81&amp;P$84,$C$7:$C$77&amp;$D$7:$D$77,0),MATCH($D85&amp;P$80,$G$6:$CL$6&amp;$G$2:$CL$2,0))=0,"",INDEX($G$7:$CL$77,MATCH(P$81&amp;P$84,$C$7:$C$77&amp;$D$7:$D$77,0),MATCH($D85&amp;P$80,$G$6:$CL$6&amp;$G$2:$CL$2,0)))</f>
        <v>How a Depth to Hard Rock of 0-4 will affect Water Table</v>
      </c>
      <c r="Q85" s="125" t="str" cm="1">
        <f t="array" ref="Q85">IF(INDEX($G$7:$CL$77,MATCH(Q$81&amp;Q$84,$C$7:$C$77&amp;$D$7:$D$77,0),MATCH($D85&amp;Q$80,$G$6:$CL$6&amp;$G$2:$CL$2,0))=0,"",INDEX($G$7:$CL$77,MATCH(Q$81&amp;Q$84,$C$7:$C$77&amp;$D$7:$D$77,0),MATCH($D85&amp;Q$80,$G$6:$CL$6&amp;$G$2:$CL$2,0)))</f>
        <v>How a Depth to Lime Stone of 0-4 will affect Water Table</v>
      </c>
      <c r="R85" s="125" t="str" cm="1">
        <f t="array" ref="R85">IF(INDEX($G$7:$CL$77,MATCH(R$81&amp;R$84,$C$7:$C$77&amp;$D$7:$D$77,0),MATCH($D85&amp;R$80,$G$6:$CL$6&amp;$G$2:$CL$2,0))=0,"",INDEX($G$7:$CL$77,MATCH(R$81&amp;R$84,$C$7:$C$77&amp;$D$7:$D$77,0),MATCH($D85&amp;R$80,$G$6:$CL$6&amp;$G$2:$CL$2,0)))</f>
        <v>How a Existing Grav Swr Condition of Poor will affect Water Table</v>
      </c>
      <c r="S85" s="125" t="str" cm="1">
        <f t="array" ref="S85">IF(INDEX($G$7:$CL$77,MATCH(S$81&amp;S$84,$C$7:$C$77&amp;$D$7:$D$77,0),MATCH($D85&amp;S$80,$G$6:$CL$6&amp;$G$2:$CL$2,0))=0,"",INDEX($G$7:$CL$77,MATCH(S$81&amp;S$84,$C$7:$C$77&amp;$D$7:$D$77,0),MATCH($D85&amp;S$80,$G$6:$CL$6&amp;$G$2:$CL$2,0)))</f>
        <v>How a Development Density of &lt;0.25 Acre Lot will affect Water Table</v>
      </c>
      <c r="T85" s="125" t="str" cm="1">
        <f t="array" ref="T85">IF(INDEX($G$7:$CL$77,MATCH(T$81&amp;T$84,$C$7:$C$77&amp;$D$7:$D$77,0),MATCH($D85&amp;T$80,$G$6:$CL$6&amp;$G$2:$CL$2,0))=0,"",INDEX($G$7:$CL$77,MATCH(T$81&amp;T$84,$C$7:$C$77&amp;$D$7:$D$77,0),MATCH($D85&amp;T$80,$G$6:$CL$6&amp;$G$2:$CL$2,0)))</f>
        <v>How a Neighborhood Character of Profile 1 will affect Water Table</v>
      </c>
      <c r="U85" s="125" t="str" cm="1">
        <f t="array" ref="U85">IF(INDEX($G$7:$CL$77,MATCH(U$81&amp;U$84,$C$7:$C$77&amp;$D$7:$D$77,0),MATCH($D85&amp;U$80,$G$6:$CL$6&amp;$G$2:$CL$2,0))=0,"",INDEX($G$7:$CL$77,MATCH(U$81&amp;U$84,$C$7:$C$77&amp;$D$7:$D$77,0),MATCH($D85&amp;U$80,$G$6:$CL$6&amp;$G$2:$CL$2,0)))</f>
        <v/>
      </c>
      <c r="V85" s="125" t="str" cm="1">
        <f t="array" ref="V85">IF(INDEX($G$7:$CL$77,MATCH(V$81&amp;V$84,$C$7:$C$77&amp;$D$7:$D$77,0),MATCH($D85&amp;V$80,$G$6:$CL$6&amp;$G$2:$CL$2,0))=0,"",INDEX($G$7:$CL$77,MATCH(V$81&amp;V$84,$C$7:$C$77&amp;$D$7:$D$77,0),MATCH($D85&amp;V$80,$G$6:$CL$6&amp;$G$2:$CL$2,0)))</f>
        <v>How a ROW Open Corridor of 0-3 will affect Water Table</v>
      </c>
      <c r="W85" s="125" t="str" cm="1">
        <f t="array" ref="W85">IF(INDEX($G$7:$CL$77,MATCH(W$81&amp;W$84,$C$7:$C$77&amp;$D$7:$D$77,0),MATCH($D85&amp;W$80,$G$6:$CL$6&amp;$G$2:$CL$2,0))=0,"",INDEX($G$7:$CL$77,MATCH(W$81&amp;W$84,$C$7:$C$77&amp;$D$7:$D$77,0),MATCH($D85&amp;W$80,$G$6:$CL$6&amp;$G$2:$CL$2,0)))</f>
        <v>How a Soil Type of Sand will affect Water Table</v>
      </c>
      <c r="X85" s="125" t="str" cm="1">
        <f t="array" ref="X85">IF(INDEX($G$7:$CL$77,MATCH(X$81&amp;X$84,$C$7:$C$77&amp;$D$7:$D$77,0),MATCH($D85&amp;X$80,$G$6:$CL$6&amp;$G$2:$CL$2,0))=0,"",INDEX($G$7:$CL$77,MATCH(X$81&amp;X$84,$C$7:$C$77&amp;$D$7:$D$77,0),MATCH($D85&amp;X$80,$G$6:$CL$6&amp;$G$2:$CL$2,0)))</f>
        <v>How a Depth to Hard Rock of 0-4 will affect Water Table</v>
      </c>
      <c r="Y85" s="125" t="str" cm="1">
        <f t="array" ref="Y85">IF(INDEX($G$7:$CL$77,MATCH(Y$81&amp;Y$84,$C$7:$C$77&amp;$D$7:$D$77,0),MATCH($D85&amp;Y$80,$G$6:$CL$6&amp;$G$2:$CL$2,0))=0,"",INDEX($G$7:$CL$77,MATCH(Y$81&amp;Y$84,$C$7:$C$77&amp;$D$7:$D$77,0),MATCH($D85&amp;Y$80,$G$6:$CL$6&amp;$G$2:$CL$2,0)))</f>
        <v>How a Depth to Lime Stone of 0-4 will affect Water Table</v>
      </c>
      <c r="Z85" s="125" t="str" cm="1">
        <f t="array" ref="Z85">IF(INDEX($G$7:$CL$77,MATCH(Z$81&amp;Z$84,$C$7:$C$77&amp;$D$7:$D$77,0),MATCH($D85&amp;Z$80,$G$6:$CL$6&amp;$G$2:$CL$2,0))=0,"",INDEX($G$7:$CL$77,MATCH(Z$81&amp;Z$84,$C$7:$C$77&amp;$D$7:$D$77,0),MATCH($D85&amp;Z$80,$G$6:$CL$6&amp;$G$2:$CL$2,0)))</f>
        <v>How a Existing Grav Swr Condition of Poor will affect Water Table</v>
      </c>
      <c r="AA85" s="125" t="str" cm="1">
        <f t="array" ref="AA85">IF(INDEX($G$7:$CL$77,MATCH(AA$81&amp;AA$84,$C$7:$C$77&amp;$D$7:$D$77,0),MATCH($D85&amp;AA$80,$G$6:$CL$6&amp;$G$2:$CL$2,0))=0,"",INDEX($G$7:$CL$77,MATCH(AA$81&amp;AA$84,$C$7:$C$77&amp;$D$7:$D$77,0),MATCH($D85&amp;AA$80,$G$6:$CL$6&amp;$G$2:$CL$2,0)))</f>
        <v>How a Development Density of &lt;0.25 Acre Lot will affect Water Table</v>
      </c>
      <c r="AB85" s="125" t="str" cm="1">
        <f t="array" ref="AB85">IF(INDEX($G$7:$CL$77,MATCH(AB$81&amp;AB$84,$C$7:$C$77&amp;$D$7:$D$77,0),MATCH($D85&amp;AB$80,$G$6:$CL$6&amp;$G$2:$CL$2,0))=0,"",INDEX($G$7:$CL$77,MATCH(AB$81&amp;AB$84,$C$7:$C$77&amp;$D$7:$D$77,0),MATCH($D85&amp;AB$80,$G$6:$CL$6&amp;$G$2:$CL$2,0)))</f>
        <v>How a Neighborhood Character of Profile 1 will affect Water Table</v>
      </c>
      <c r="AC85" s="45"/>
      <c r="AD85" s="45" t="str">
        <f>_xlfn.TEXTJOIN(". ",TRUE,E85:L85)&amp;"."</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AE85" s="45" t="str">
        <f>_xlfn.TEXTJOIN(". ",TRUE,M85:T85)&amp;"."</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AF85" s="45" t="str">
        <f>_xlfn.TEXTJOIN(". ",TRUE,U85:AB85)&amp;"."</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row>
    <row r="86" spans="1:100" x14ac:dyDescent="0.35">
      <c r="A86" s="45"/>
      <c r="B86" s="45"/>
      <c r="C86" s="125" t="s">
        <v>14</v>
      </c>
      <c r="D86" s="126" t="str">
        <f>$F$84</f>
        <v>0-3</v>
      </c>
      <c r="E86" s="125" t="str" cm="1">
        <f t="array" ref="E86">IF(INDEX($G$7:$CL$77,MATCH(E$81&amp;E$84,$C$7:$C$77&amp;$D$7:$D$77,0),MATCH($D86&amp;E$80,$G$6:$CL$6&amp;$G$2:$CL$2,0))=0,"",INDEX($G$7:$CL$77,MATCH(E$81&amp;E$84,$C$7:$C$77&amp;$D$7:$D$77,0),MATCH($D86&amp;E$80,$G$6:$CL$6&amp;$G$2:$CL$2,0)))</f>
        <v>How a Water Table Depth of 0-5 will affect Open Right-of-Way</v>
      </c>
      <c r="F86" s="125" t="str" cm="1">
        <f t="array" ref="F86">IF(INDEX($G$7:$CL$77,MATCH(F$81&amp;F$84,$C$7:$C$77&amp;$D$7:$D$77,0),MATCH($D86&amp;F$80,$G$6:$CL$6&amp;$G$2:$CL$2,0))=0,"",INDEX($G$7:$CL$77,MATCH(F$81&amp;F$84,$C$7:$C$77&amp;$D$7:$D$77,0),MATCH($D86&amp;F$80,$G$6:$CL$6&amp;$G$2:$CL$2,0)))</f>
        <v/>
      </c>
      <c r="G86" s="125" t="str" cm="1">
        <f t="array" ref="G86">IF(INDEX($G$7:$CL$77,MATCH(G$81&amp;G$84,$C$7:$C$77&amp;$D$7:$D$77,0),MATCH($D86&amp;G$80,$G$6:$CL$6&amp;$G$2:$CL$2,0))=0,"",INDEX($G$7:$CL$77,MATCH(G$81&amp;G$84,$C$7:$C$77&amp;$D$7:$D$77,0),MATCH($D86&amp;G$80,$G$6:$CL$6&amp;$G$2:$CL$2,0)))</f>
        <v>How a Soil Type of Sand will affect Open Right-of-Way</v>
      </c>
      <c r="H86" s="125" t="str" cm="1">
        <f t="array" ref="H86">IF(INDEX($G$7:$CL$77,MATCH(H$81&amp;H$84,$C$7:$C$77&amp;$D$7:$D$77,0),MATCH($D86&amp;H$80,$G$6:$CL$6&amp;$G$2:$CL$2,0))=0,"",INDEX($G$7:$CL$77,MATCH(H$81&amp;H$84,$C$7:$C$77&amp;$D$7:$D$77,0),MATCH($D86&amp;H$80,$G$6:$CL$6&amp;$G$2:$CL$2,0)))</f>
        <v>How a Depth to Hard Rock of 0-4 will affect Open Right-of-Way</v>
      </c>
      <c r="I86" s="125" t="str" cm="1">
        <f t="array" ref="I86">IF(INDEX($G$7:$CL$77,MATCH(I$81&amp;I$84,$C$7:$C$77&amp;$D$7:$D$77,0),MATCH($D86&amp;I$80,$G$6:$CL$6&amp;$G$2:$CL$2,0))=0,"",INDEX($G$7:$CL$77,MATCH(I$81&amp;I$84,$C$7:$C$77&amp;$D$7:$D$77,0),MATCH($D86&amp;I$80,$G$6:$CL$6&amp;$G$2:$CL$2,0)))</f>
        <v>How a Depth to Lime Stone of 0-4 will affect Open Right-of-Way</v>
      </c>
      <c r="J86" s="125" t="str" cm="1">
        <f t="array" ref="J86">IF(INDEX($G$7:$CL$77,MATCH(J$81&amp;J$84,$C$7:$C$77&amp;$D$7:$D$77,0),MATCH($D86&amp;J$80,$G$6:$CL$6&amp;$G$2:$CL$2,0))=0,"",INDEX($G$7:$CL$77,MATCH(J$81&amp;J$84,$C$7:$C$77&amp;$D$7:$D$77,0),MATCH($D86&amp;J$80,$G$6:$CL$6&amp;$G$2:$CL$2,0)))</f>
        <v>How a Existing Grav Swr Condition of Poor will affect Open Right-of-Way</v>
      </c>
      <c r="K86" s="125" t="str" cm="1">
        <f t="array" ref="K86">IF(INDEX($G$7:$CL$77,MATCH(K$81&amp;K$84,$C$7:$C$77&amp;$D$7:$D$77,0),MATCH($D86&amp;K$80,$G$6:$CL$6&amp;$G$2:$CL$2,0))=0,"",INDEX($G$7:$CL$77,MATCH(K$81&amp;K$84,$C$7:$C$77&amp;$D$7:$D$77,0),MATCH($D86&amp;K$80,$G$6:$CL$6&amp;$G$2:$CL$2,0)))</f>
        <v>How a Development Density of &lt;0.25 Acre Lot will affect Open Right-of-Way</v>
      </c>
      <c r="L86" s="125" t="str" cm="1">
        <f t="array" ref="L86">IF(INDEX($G$7:$CL$77,MATCH(L$81&amp;L$84,$C$7:$C$77&amp;$D$7:$D$77,0),MATCH($D86&amp;L$80,$G$6:$CL$6&amp;$G$2:$CL$2,0))=0,"",INDEX($G$7:$CL$77,MATCH(L$81&amp;L$84,$C$7:$C$77&amp;$D$7:$D$77,0),MATCH($D86&amp;L$80,$G$6:$CL$6&amp;$G$2:$CL$2,0)))</f>
        <v>How a Neighborhood Character of Profile 1 will affect Open Right-of-Way</v>
      </c>
      <c r="M86" s="125" t="str" cm="1">
        <f t="array" ref="M86">IF(INDEX($G$7:$CL$77,MATCH(M$81&amp;M$84,$C$7:$C$77&amp;$D$7:$D$77,0),MATCH($D86&amp;M$80,$G$6:$CL$6&amp;$G$2:$CL$2,0))=0,"",INDEX($G$7:$CL$77,MATCH(M$81&amp;M$84,$C$7:$C$77&amp;$D$7:$D$77,0),MATCH($D86&amp;M$80,$G$6:$CL$6&amp;$G$2:$CL$2,0)))</f>
        <v>How a Water Table Depth of 0-5 will affect Open Right-of-Way</v>
      </c>
      <c r="N86" s="125" t="str" cm="1">
        <f t="array" ref="N86">IF(INDEX($G$7:$CL$77,MATCH(N$81&amp;N$84,$C$7:$C$77&amp;$D$7:$D$77,0),MATCH($D86&amp;N$80,$G$6:$CL$6&amp;$G$2:$CL$2,0))=0,"",INDEX($G$7:$CL$77,MATCH(N$81&amp;N$84,$C$7:$C$77&amp;$D$7:$D$77,0),MATCH($D86&amp;N$80,$G$6:$CL$6&amp;$G$2:$CL$2,0)))</f>
        <v/>
      </c>
      <c r="O86" s="125" t="str" cm="1">
        <f t="array" ref="O86">IF(INDEX($G$7:$CL$77,MATCH(O$81&amp;O$84,$C$7:$C$77&amp;$D$7:$D$77,0),MATCH($D86&amp;O$80,$G$6:$CL$6&amp;$G$2:$CL$2,0))=0,"",INDEX($G$7:$CL$77,MATCH(O$81&amp;O$84,$C$7:$C$77&amp;$D$7:$D$77,0),MATCH($D86&amp;O$80,$G$6:$CL$6&amp;$G$2:$CL$2,0)))</f>
        <v>How a Soil Type of Sand will affect Open Right-of-Way</v>
      </c>
      <c r="P86" s="125" t="str" cm="1">
        <f t="array" ref="P86">IF(INDEX($G$7:$CL$77,MATCH(P$81&amp;P$84,$C$7:$C$77&amp;$D$7:$D$77,0),MATCH($D86&amp;P$80,$G$6:$CL$6&amp;$G$2:$CL$2,0))=0,"",INDEX($G$7:$CL$77,MATCH(P$81&amp;P$84,$C$7:$C$77&amp;$D$7:$D$77,0),MATCH($D86&amp;P$80,$G$6:$CL$6&amp;$G$2:$CL$2,0)))</f>
        <v>How a Depth to Hard Rock of 0-4 will affect Open Right-of-Way</v>
      </c>
      <c r="Q86" s="125" t="str" cm="1">
        <f t="array" ref="Q86">IF(INDEX($G$7:$CL$77,MATCH(Q$81&amp;Q$84,$C$7:$C$77&amp;$D$7:$D$77,0),MATCH($D86&amp;Q$80,$G$6:$CL$6&amp;$G$2:$CL$2,0))=0,"",INDEX($G$7:$CL$77,MATCH(Q$81&amp;Q$84,$C$7:$C$77&amp;$D$7:$D$77,0),MATCH($D86&amp;Q$80,$G$6:$CL$6&amp;$G$2:$CL$2,0)))</f>
        <v>How a Depth to Lime Stone of 0-4 will affect Open Right-of-Way</v>
      </c>
      <c r="R86" s="125" t="str" cm="1">
        <f t="array" ref="R86">IF(INDEX($G$7:$CL$77,MATCH(R$81&amp;R$84,$C$7:$C$77&amp;$D$7:$D$77,0),MATCH($D86&amp;R$80,$G$6:$CL$6&amp;$G$2:$CL$2,0))=0,"",INDEX($G$7:$CL$77,MATCH(R$81&amp;R$84,$C$7:$C$77&amp;$D$7:$D$77,0),MATCH($D86&amp;R$80,$G$6:$CL$6&amp;$G$2:$CL$2,0)))</f>
        <v>How a Existing Grav Swr Condition of Poor will affect Open Right-of-Way</v>
      </c>
      <c r="S86" s="125" t="str" cm="1">
        <f t="array" ref="S86">IF(INDEX($G$7:$CL$77,MATCH(S$81&amp;S$84,$C$7:$C$77&amp;$D$7:$D$77,0),MATCH($D86&amp;S$80,$G$6:$CL$6&amp;$G$2:$CL$2,0))=0,"",INDEX($G$7:$CL$77,MATCH(S$81&amp;S$84,$C$7:$C$77&amp;$D$7:$D$77,0),MATCH($D86&amp;S$80,$G$6:$CL$6&amp;$G$2:$CL$2,0)))</f>
        <v>How a Development Density of &lt;0.25 Acre Lot will affect Open Right-of-Way</v>
      </c>
      <c r="T86" s="125" t="str" cm="1">
        <f t="array" ref="T86">IF(INDEX($G$7:$CL$77,MATCH(T$81&amp;T$84,$C$7:$C$77&amp;$D$7:$D$77,0),MATCH($D86&amp;T$80,$G$6:$CL$6&amp;$G$2:$CL$2,0))=0,"",INDEX($G$7:$CL$77,MATCH(T$81&amp;T$84,$C$7:$C$77&amp;$D$7:$D$77,0),MATCH($D86&amp;T$80,$G$6:$CL$6&amp;$G$2:$CL$2,0)))</f>
        <v>How a Neighborhood Character of Profile 1 will affect Open Right-of-Way</v>
      </c>
      <c r="U86" s="125" t="str" cm="1">
        <f t="array" ref="U86">IF(INDEX($G$7:$CL$77,MATCH(U$81&amp;U$84,$C$7:$C$77&amp;$D$7:$D$77,0),MATCH($D86&amp;U$80,$G$6:$CL$6&amp;$G$2:$CL$2,0))=0,"",INDEX($G$7:$CL$77,MATCH(U$81&amp;U$84,$C$7:$C$77&amp;$D$7:$D$77,0),MATCH($D86&amp;U$80,$G$6:$CL$6&amp;$G$2:$CL$2,0)))</f>
        <v>How a Water Table Depth of 0-5 will affect Open Right-of-Way</v>
      </c>
      <c r="V86" s="125" t="str" cm="1">
        <f t="array" ref="V86">IF(INDEX($G$7:$CL$77,MATCH(V$81&amp;V$84,$C$7:$C$77&amp;$D$7:$D$77,0),MATCH($D86&amp;V$80,$G$6:$CL$6&amp;$G$2:$CL$2,0))=0,"",INDEX($G$7:$CL$77,MATCH(V$81&amp;V$84,$C$7:$C$77&amp;$D$7:$D$77,0),MATCH($D86&amp;V$80,$G$6:$CL$6&amp;$G$2:$CL$2,0)))</f>
        <v/>
      </c>
      <c r="W86" s="125" t="str" cm="1">
        <f t="array" ref="W86">IF(INDEX($G$7:$CL$77,MATCH(W$81&amp;W$84,$C$7:$C$77&amp;$D$7:$D$77,0),MATCH($D86&amp;W$80,$G$6:$CL$6&amp;$G$2:$CL$2,0))=0,"",INDEX($G$7:$CL$77,MATCH(W$81&amp;W$84,$C$7:$C$77&amp;$D$7:$D$77,0),MATCH($D86&amp;W$80,$G$6:$CL$6&amp;$G$2:$CL$2,0)))</f>
        <v>How a Soil Type of Sand will affect Open Right-of-Way</v>
      </c>
      <c r="X86" s="125" t="str" cm="1">
        <f t="array" ref="X86">IF(INDEX($G$7:$CL$77,MATCH(X$81&amp;X$84,$C$7:$C$77&amp;$D$7:$D$77,0),MATCH($D86&amp;X$80,$G$6:$CL$6&amp;$G$2:$CL$2,0))=0,"",INDEX($G$7:$CL$77,MATCH(X$81&amp;X$84,$C$7:$C$77&amp;$D$7:$D$77,0),MATCH($D86&amp;X$80,$G$6:$CL$6&amp;$G$2:$CL$2,0)))</f>
        <v>How a Depth to Hard Rock of 0-4 will affect Open Right-of-Way</v>
      </c>
      <c r="Y86" s="125" t="str" cm="1">
        <f t="array" ref="Y86">IF(INDEX($G$7:$CL$77,MATCH(Y$81&amp;Y$84,$C$7:$C$77&amp;$D$7:$D$77,0),MATCH($D86&amp;Y$80,$G$6:$CL$6&amp;$G$2:$CL$2,0))=0,"",INDEX($G$7:$CL$77,MATCH(Y$81&amp;Y$84,$C$7:$C$77&amp;$D$7:$D$77,0),MATCH($D86&amp;Y$80,$G$6:$CL$6&amp;$G$2:$CL$2,0)))</f>
        <v>How a Depth to Lime Stone of 0-4 will affect Open Right-of-Way</v>
      </c>
      <c r="Z86" s="125" t="str" cm="1">
        <f t="array" ref="Z86">IF(INDEX($G$7:$CL$77,MATCH(Z$81&amp;Z$84,$C$7:$C$77&amp;$D$7:$D$77,0),MATCH($D86&amp;Z$80,$G$6:$CL$6&amp;$G$2:$CL$2,0))=0,"",INDEX($G$7:$CL$77,MATCH(Z$81&amp;Z$84,$C$7:$C$77&amp;$D$7:$D$77,0),MATCH($D86&amp;Z$80,$G$6:$CL$6&amp;$G$2:$CL$2,0)))</f>
        <v>How a Existing Grav Swr Condition of Poor will affect Open Right-of-Way</v>
      </c>
      <c r="AA86" s="125" t="str" cm="1">
        <f t="array" ref="AA86">IF(INDEX($G$7:$CL$77,MATCH(AA$81&amp;AA$84,$C$7:$C$77&amp;$D$7:$D$77,0),MATCH($D86&amp;AA$80,$G$6:$CL$6&amp;$G$2:$CL$2,0))=0,"",INDEX($G$7:$CL$77,MATCH(AA$81&amp;AA$84,$C$7:$C$77&amp;$D$7:$D$77,0),MATCH($D86&amp;AA$80,$G$6:$CL$6&amp;$G$2:$CL$2,0)))</f>
        <v>How a Development Density of &lt;0.25 Acre Lot will affect Open Right-of-Way</v>
      </c>
      <c r="AB86" s="125" t="str" cm="1">
        <f t="array" ref="AB86">IF(INDEX($G$7:$CL$77,MATCH(AB$81&amp;AB$84,$C$7:$C$77&amp;$D$7:$D$77,0),MATCH($D86&amp;AB$80,$G$6:$CL$6&amp;$G$2:$CL$2,0))=0,"",INDEX($G$7:$CL$77,MATCH(AB$81&amp;AB$84,$C$7:$C$77&amp;$D$7:$D$77,0),MATCH($D86&amp;AB$80,$G$6:$CL$6&amp;$G$2:$CL$2,0)))</f>
        <v>How a Neighborhood Character of Profile 1 will affect Open Right-of-Way</v>
      </c>
      <c r="AC86" s="45"/>
      <c r="AD86" s="45" t="str">
        <f t="shared" ref="AD86:AD92" si="31">_xlfn.TEXTJOIN(". ",TRUE,E86:L86)&amp;"."</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AE86" s="45" t="str">
        <f t="shared" ref="AE86:AE105" si="32">_xlfn.TEXTJOIN(". ",TRUE,M86:T86)&amp;"."</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AF86" s="45" t="str">
        <f t="shared" ref="AF86:AF105" si="33">_xlfn.TEXTJOIN(". ",TRUE,U86:AB86)&amp;"."</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row>
    <row r="87" spans="1:100" x14ac:dyDescent="0.35">
      <c r="A87" s="45"/>
      <c r="B87" s="45"/>
      <c r="C87" s="125" t="s">
        <v>15</v>
      </c>
      <c r="D87" s="126" t="str">
        <f>$G$84</f>
        <v>Sand</v>
      </c>
      <c r="E87" s="125" t="str" cm="1">
        <f t="array" ref="E87">IF(INDEX($G$7:$CL$77,MATCH(E$81&amp;E$84,$C$7:$C$77&amp;$D$7:$D$77,0),MATCH($D87&amp;E$80,$G$6:$CL$6&amp;$G$2:$CL$2,0))=0,"",INDEX($G$7:$CL$77,MATCH(E$81&amp;E$84,$C$7:$C$77&amp;$D$7:$D$77,0),MATCH($D87&amp;E$80,$G$6:$CL$6&amp;$G$2:$CL$2,0)))</f>
        <v>How a Water Table Depth of 0-5 will affect Soil Type</v>
      </c>
      <c r="F87" s="125" t="str" cm="1">
        <f t="array" ref="F87">IF(INDEX($G$7:$CL$77,MATCH(F$81&amp;F$84,$C$7:$C$77&amp;$D$7:$D$77,0),MATCH($D87&amp;F$80,$G$6:$CL$6&amp;$G$2:$CL$2,0))=0,"",INDEX($G$7:$CL$77,MATCH(F$81&amp;F$84,$C$7:$C$77&amp;$D$7:$D$77,0),MATCH($D87&amp;F$80,$G$6:$CL$6&amp;$G$2:$CL$2,0)))</f>
        <v>How a ROW Open Corridor of 0-3 will affect Soil Type</v>
      </c>
      <c r="G87" s="125" t="str" cm="1">
        <f t="array" ref="G87">IF(INDEX($G$7:$CL$77,MATCH(G$81&amp;G$84,$C$7:$C$77&amp;$D$7:$D$77,0),MATCH($D87&amp;G$80,$G$6:$CL$6&amp;$G$2:$CL$2,0))=0,"",INDEX($G$7:$CL$77,MATCH(G$81&amp;G$84,$C$7:$C$77&amp;$D$7:$D$77,0),MATCH($D87&amp;G$80,$G$6:$CL$6&amp;$G$2:$CL$2,0)))</f>
        <v/>
      </c>
      <c r="H87" s="125" t="str" cm="1">
        <f t="array" ref="H87">IF(INDEX($G$7:$CL$77,MATCH(H$81&amp;H$84,$C$7:$C$77&amp;$D$7:$D$77,0),MATCH($D87&amp;H$80,$G$6:$CL$6&amp;$G$2:$CL$2,0))=0,"",INDEX($G$7:$CL$77,MATCH(H$81&amp;H$84,$C$7:$C$77&amp;$D$7:$D$77,0),MATCH($D87&amp;H$80,$G$6:$CL$6&amp;$G$2:$CL$2,0)))</f>
        <v>How a Depth to Hard Rock of 0-4 will affect Soil Type</v>
      </c>
      <c r="I87" s="125" t="str" cm="1">
        <f t="array" ref="I87">IF(INDEX($G$7:$CL$77,MATCH(I$81&amp;I$84,$C$7:$C$77&amp;$D$7:$D$77,0),MATCH($D87&amp;I$80,$G$6:$CL$6&amp;$G$2:$CL$2,0))=0,"",INDEX($G$7:$CL$77,MATCH(I$81&amp;I$84,$C$7:$C$77&amp;$D$7:$D$77,0),MATCH($D87&amp;I$80,$G$6:$CL$6&amp;$G$2:$CL$2,0)))</f>
        <v>How a Depth to Lime Stone of 0-4 will affect Soil Type</v>
      </c>
      <c r="J87" s="125" t="str" cm="1">
        <f t="array" ref="J87">IF(INDEX($G$7:$CL$77,MATCH(J$81&amp;J$84,$C$7:$C$77&amp;$D$7:$D$77,0),MATCH($D87&amp;J$80,$G$6:$CL$6&amp;$G$2:$CL$2,0))=0,"",INDEX($G$7:$CL$77,MATCH(J$81&amp;J$84,$C$7:$C$77&amp;$D$7:$D$77,0),MATCH($D87&amp;J$80,$G$6:$CL$6&amp;$G$2:$CL$2,0)))</f>
        <v>How a Existing Grav Swr Condition of Poor will affect Soil Type</v>
      </c>
      <c r="K87" s="125" t="str" cm="1">
        <f t="array" ref="K87">IF(INDEX($G$7:$CL$77,MATCH(K$81&amp;K$84,$C$7:$C$77&amp;$D$7:$D$77,0),MATCH($D87&amp;K$80,$G$6:$CL$6&amp;$G$2:$CL$2,0))=0,"",INDEX($G$7:$CL$77,MATCH(K$81&amp;K$84,$C$7:$C$77&amp;$D$7:$D$77,0),MATCH($D87&amp;K$80,$G$6:$CL$6&amp;$G$2:$CL$2,0)))</f>
        <v>How a Development Density of &lt;0.25 Acre Lot will affect Soil Type</v>
      </c>
      <c r="L87" s="125" t="str" cm="1">
        <f t="array" ref="L87">IF(INDEX($G$7:$CL$77,MATCH(L$81&amp;L$84,$C$7:$C$77&amp;$D$7:$D$77,0),MATCH($D87&amp;L$80,$G$6:$CL$6&amp;$G$2:$CL$2,0))=0,"",INDEX($G$7:$CL$77,MATCH(L$81&amp;L$84,$C$7:$C$77&amp;$D$7:$D$77,0),MATCH($D87&amp;L$80,$G$6:$CL$6&amp;$G$2:$CL$2,0)))</f>
        <v>How a Neighborhood Character of Profile 1 will affect Soil Type</v>
      </c>
      <c r="M87" s="125" t="str" cm="1">
        <f t="array" ref="M87">IF(INDEX($G$7:$CL$77,MATCH(M$81&amp;M$84,$C$7:$C$77&amp;$D$7:$D$77,0),MATCH($D87&amp;M$80,$G$6:$CL$6&amp;$G$2:$CL$2,0))=0,"",INDEX($G$7:$CL$77,MATCH(M$81&amp;M$84,$C$7:$C$77&amp;$D$7:$D$77,0),MATCH($D87&amp;M$80,$G$6:$CL$6&amp;$G$2:$CL$2,0)))</f>
        <v>How a Water Table Depth of 0-5 will affect Soil Type</v>
      </c>
      <c r="N87" s="125" t="str" cm="1">
        <f t="array" ref="N87">IF(INDEX($G$7:$CL$77,MATCH(N$81&amp;N$84,$C$7:$C$77&amp;$D$7:$D$77,0),MATCH($D87&amp;N$80,$G$6:$CL$6&amp;$G$2:$CL$2,0))=0,"",INDEX($G$7:$CL$77,MATCH(N$81&amp;N$84,$C$7:$C$77&amp;$D$7:$D$77,0),MATCH($D87&amp;N$80,$G$6:$CL$6&amp;$G$2:$CL$2,0)))</f>
        <v>How a ROW Open Corridor of 0-3 will affect Soil Type</v>
      </c>
      <c r="O87" s="125" t="str" cm="1">
        <f t="array" ref="O87">IF(INDEX($G$7:$CL$77,MATCH(O$81&amp;O$84,$C$7:$C$77&amp;$D$7:$D$77,0),MATCH($D87&amp;O$80,$G$6:$CL$6&amp;$G$2:$CL$2,0))=0,"",INDEX($G$7:$CL$77,MATCH(O$81&amp;O$84,$C$7:$C$77&amp;$D$7:$D$77,0),MATCH($D87&amp;O$80,$G$6:$CL$6&amp;$G$2:$CL$2,0)))</f>
        <v/>
      </c>
      <c r="P87" s="125" t="str" cm="1">
        <f t="array" ref="P87">IF(INDEX($G$7:$CL$77,MATCH(P$81&amp;P$84,$C$7:$C$77&amp;$D$7:$D$77,0),MATCH($D87&amp;P$80,$G$6:$CL$6&amp;$G$2:$CL$2,0))=0,"",INDEX($G$7:$CL$77,MATCH(P$81&amp;P$84,$C$7:$C$77&amp;$D$7:$D$77,0),MATCH($D87&amp;P$80,$G$6:$CL$6&amp;$G$2:$CL$2,0)))</f>
        <v>How a Depth to Hard Rock of 0-4 will affect Soil Type</v>
      </c>
      <c r="Q87" s="125" t="str" cm="1">
        <f t="array" ref="Q87">IF(INDEX($G$7:$CL$77,MATCH(Q$81&amp;Q$84,$C$7:$C$77&amp;$D$7:$D$77,0),MATCH($D87&amp;Q$80,$G$6:$CL$6&amp;$G$2:$CL$2,0))=0,"",INDEX($G$7:$CL$77,MATCH(Q$81&amp;Q$84,$C$7:$C$77&amp;$D$7:$D$77,0),MATCH($D87&amp;Q$80,$G$6:$CL$6&amp;$G$2:$CL$2,0)))</f>
        <v>How a Depth to Lime Stone of 0-4 will affect Soil Type</v>
      </c>
      <c r="R87" s="125" t="str" cm="1">
        <f t="array" ref="R87">IF(INDEX($G$7:$CL$77,MATCH(R$81&amp;R$84,$C$7:$C$77&amp;$D$7:$D$77,0),MATCH($D87&amp;R$80,$G$6:$CL$6&amp;$G$2:$CL$2,0))=0,"",INDEX($G$7:$CL$77,MATCH(R$81&amp;R$84,$C$7:$C$77&amp;$D$7:$D$77,0),MATCH($D87&amp;R$80,$G$6:$CL$6&amp;$G$2:$CL$2,0)))</f>
        <v>How a Existing Grav Swr Condition of Poor will affect Soil Type</v>
      </c>
      <c r="S87" s="125" t="str" cm="1">
        <f t="array" ref="S87">IF(INDEX($G$7:$CL$77,MATCH(S$81&amp;S$84,$C$7:$C$77&amp;$D$7:$D$77,0),MATCH($D87&amp;S$80,$G$6:$CL$6&amp;$G$2:$CL$2,0))=0,"",INDEX($G$7:$CL$77,MATCH(S$81&amp;S$84,$C$7:$C$77&amp;$D$7:$D$77,0),MATCH($D87&amp;S$80,$G$6:$CL$6&amp;$G$2:$CL$2,0)))</f>
        <v>How a Development Density of &lt;0.25 Acre Lot will affect Soil Type</v>
      </c>
      <c r="T87" s="125" t="str" cm="1">
        <f t="array" ref="T87">IF(INDEX($G$7:$CL$77,MATCH(T$81&amp;T$84,$C$7:$C$77&amp;$D$7:$D$77,0),MATCH($D87&amp;T$80,$G$6:$CL$6&amp;$G$2:$CL$2,0))=0,"",INDEX($G$7:$CL$77,MATCH(T$81&amp;T$84,$C$7:$C$77&amp;$D$7:$D$77,0),MATCH($D87&amp;T$80,$G$6:$CL$6&amp;$G$2:$CL$2,0)))</f>
        <v>How a Neighborhood Character of Profile 1 will affect Soil Type</v>
      </c>
      <c r="U87" s="125" t="str" cm="1">
        <f t="array" ref="U87">IF(INDEX($G$7:$CL$77,MATCH(U$81&amp;U$84,$C$7:$C$77&amp;$D$7:$D$77,0),MATCH($D87&amp;U$80,$G$6:$CL$6&amp;$G$2:$CL$2,0))=0,"",INDEX($G$7:$CL$77,MATCH(U$81&amp;U$84,$C$7:$C$77&amp;$D$7:$D$77,0),MATCH($D87&amp;U$80,$G$6:$CL$6&amp;$G$2:$CL$2,0)))</f>
        <v>How a Water Table Depth of 0-5 will affect Soil Type</v>
      </c>
      <c r="V87" s="125" t="str" cm="1">
        <f t="array" ref="V87">IF(INDEX($G$7:$CL$77,MATCH(V$81&amp;V$84,$C$7:$C$77&amp;$D$7:$D$77,0),MATCH($D87&amp;V$80,$G$6:$CL$6&amp;$G$2:$CL$2,0))=0,"",INDEX($G$7:$CL$77,MATCH(V$81&amp;V$84,$C$7:$C$77&amp;$D$7:$D$77,0),MATCH($D87&amp;V$80,$G$6:$CL$6&amp;$G$2:$CL$2,0)))</f>
        <v>How a ROW Open Corridor of 0-3 will affect Soil Type</v>
      </c>
      <c r="W87" s="125" t="str" cm="1">
        <f t="array" ref="W87">IF(INDEX($G$7:$CL$77,MATCH(W$81&amp;W$84,$C$7:$C$77&amp;$D$7:$D$77,0),MATCH($D87&amp;W$80,$G$6:$CL$6&amp;$G$2:$CL$2,0))=0,"",INDEX($G$7:$CL$77,MATCH(W$81&amp;W$84,$C$7:$C$77&amp;$D$7:$D$77,0),MATCH($D87&amp;W$80,$G$6:$CL$6&amp;$G$2:$CL$2,0)))</f>
        <v/>
      </c>
      <c r="X87" s="125" t="str" cm="1">
        <f t="array" ref="X87">IF(INDEX($G$7:$CL$77,MATCH(X$81&amp;X$84,$C$7:$C$77&amp;$D$7:$D$77,0),MATCH($D87&amp;X$80,$G$6:$CL$6&amp;$G$2:$CL$2,0))=0,"",INDEX($G$7:$CL$77,MATCH(X$81&amp;X$84,$C$7:$C$77&amp;$D$7:$D$77,0),MATCH($D87&amp;X$80,$G$6:$CL$6&amp;$G$2:$CL$2,0)))</f>
        <v>How a Depth to Hard Rock of 0-4 will affect Soil Type</v>
      </c>
      <c r="Y87" s="125" t="str" cm="1">
        <f t="array" ref="Y87">IF(INDEX($G$7:$CL$77,MATCH(Y$81&amp;Y$84,$C$7:$C$77&amp;$D$7:$D$77,0),MATCH($D87&amp;Y$80,$G$6:$CL$6&amp;$G$2:$CL$2,0))=0,"",INDEX($G$7:$CL$77,MATCH(Y$81&amp;Y$84,$C$7:$C$77&amp;$D$7:$D$77,0),MATCH($D87&amp;Y$80,$G$6:$CL$6&amp;$G$2:$CL$2,0)))</f>
        <v>How a Depth to Lime Stone of 0-4 will affect Soil Type</v>
      </c>
      <c r="Z87" s="125" t="str" cm="1">
        <f t="array" ref="Z87">IF(INDEX($G$7:$CL$77,MATCH(Z$81&amp;Z$84,$C$7:$C$77&amp;$D$7:$D$77,0),MATCH($D87&amp;Z$80,$G$6:$CL$6&amp;$G$2:$CL$2,0))=0,"",INDEX($G$7:$CL$77,MATCH(Z$81&amp;Z$84,$C$7:$C$77&amp;$D$7:$D$77,0),MATCH($D87&amp;Z$80,$G$6:$CL$6&amp;$G$2:$CL$2,0)))</f>
        <v>How a Existing Grav Swr Condition of Poor will affect Soil Type</v>
      </c>
      <c r="AA87" s="125" t="str" cm="1">
        <f t="array" ref="AA87">IF(INDEX($G$7:$CL$77,MATCH(AA$81&amp;AA$84,$C$7:$C$77&amp;$D$7:$D$77,0),MATCH($D87&amp;AA$80,$G$6:$CL$6&amp;$G$2:$CL$2,0))=0,"",INDEX($G$7:$CL$77,MATCH(AA$81&amp;AA$84,$C$7:$C$77&amp;$D$7:$D$77,0),MATCH($D87&amp;AA$80,$G$6:$CL$6&amp;$G$2:$CL$2,0)))</f>
        <v>How a Development Density of &lt;0.25 Acre Lot will affect Soil Type</v>
      </c>
      <c r="AB87" s="125" t="str" cm="1">
        <f t="array" ref="AB87">IF(INDEX($G$7:$CL$77,MATCH(AB$81&amp;AB$84,$C$7:$C$77&amp;$D$7:$D$77,0),MATCH($D87&amp;AB$80,$G$6:$CL$6&amp;$G$2:$CL$2,0))=0,"",INDEX($G$7:$CL$77,MATCH(AB$81&amp;AB$84,$C$7:$C$77&amp;$D$7:$D$77,0),MATCH($D87&amp;AB$80,$G$6:$CL$6&amp;$G$2:$CL$2,0)))</f>
        <v>How a Neighborhood Character of Profile 1 will affect Soil Type</v>
      </c>
      <c r="AC87" s="45"/>
      <c r="AD87" s="45" t="str">
        <f t="shared" si="31"/>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AE87" s="45" t="str">
        <f t="shared" si="32"/>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AF87" s="45" t="str">
        <f t="shared" si="33"/>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row>
    <row r="88" spans="1:100" x14ac:dyDescent="0.35">
      <c r="A88" s="45"/>
      <c r="B88" s="45"/>
      <c r="C88" s="125" t="s">
        <v>32</v>
      </c>
      <c r="D88" s="126" t="str">
        <f>$H$84</f>
        <v>0-4</v>
      </c>
      <c r="E88" s="125" t="str" cm="1">
        <f t="array" ref="E88">IF(INDEX($G$7:$CL$77,MATCH(E$81&amp;E$84,$C$7:$C$77&amp;$D$7:$D$77,0),MATCH($D88&amp;E$80,$G$6:$CL$6&amp;$G$2:$CL$2,0))=0,"",INDEX($G$7:$CL$77,MATCH(E$81&amp;E$84,$C$7:$C$77&amp;$D$7:$D$77,0),MATCH($D88&amp;E$80,$G$6:$CL$6&amp;$G$2:$CL$2,0)))</f>
        <v>How a Water Table Depth of 0-5 will affect Depth to Hard Rock</v>
      </c>
      <c r="F88" s="125" t="str" cm="1">
        <f t="array" ref="F88">IF(INDEX($G$7:$CL$77,MATCH(F$81&amp;F$84,$C$7:$C$77&amp;$D$7:$D$77,0),MATCH($D88&amp;F$80,$G$6:$CL$6&amp;$G$2:$CL$2,0))=0,"",INDEX($G$7:$CL$77,MATCH(F$81&amp;F$84,$C$7:$C$77&amp;$D$7:$D$77,0),MATCH($D88&amp;F$80,$G$6:$CL$6&amp;$G$2:$CL$2,0)))</f>
        <v>How a ROW Open Corridor of 0-3 will affect Depth to Hard Rock</v>
      </c>
      <c r="G88" s="125" t="str" cm="1">
        <f t="array" ref="G88">IF(INDEX($G$7:$CL$77,MATCH(G$81&amp;G$84,$C$7:$C$77&amp;$D$7:$D$77,0),MATCH($D88&amp;G$80,$G$6:$CL$6&amp;$G$2:$CL$2,0))=0,"",INDEX($G$7:$CL$77,MATCH(G$81&amp;G$84,$C$7:$C$77&amp;$D$7:$D$77,0),MATCH($D88&amp;G$80,$G$6:$CL$6&amp;$G$2:$CL$2,0)))</f>
        <v>How a Soil Type of Sand will affect Depth to Hard Rock</v>
      </c>
      <c r="H88" s="125" t="str" cm="1">
        <f t="array" ref="H88">IF(INDEX($G$7:$CL$77,MATCH(H$81&amp;H$84,$C$7:$C$77&amp;$D$7:$D$77,0),MATCH($D88&amp;H$80,$G$6:$CL$6&amp;$G$2:$CL$2,0))=0,"",INDEX($G$7:$CL$77,MATCH(H$81&amp;H$84,$C$7:$C$77&amp;$D$7:$D$77,0),MATCH($D88&amp;H$80,$G$6:$CL$6&amp;$G$2:$CL$2,0)))</f>
        <v/>
      </c>
      <c r="I88" s="125" t="str" cm="1">
        <f t="array" ref="I88">IF(INDEX($G$7:$CL$77,MATCH(I$81&amp;I$84,$C$7:$C$77&amp;$D$7:$D$77,0),MATCH($D88&amp;I$80,$G$6:$CL$6&amp;$G$2:$CL$2,0))=0,"",INDEX($G$7:$CL$77,MATCH(I$81&amp;I$84,$C$7:$C$77&amp;$D$7:$D$77,0),MATCH($D88&amp;I$80,$G$6:$CL$6&amp;$G$2:$CL$2,0)))</f>
        <v>How a Depth to Lime Stone of 0-4 will affect Depth to Hard Rock</v>
      </c>
      <c r="J88" s="125" t="str" cm="1">
        <f t="array" ref="J88">IF(INDEX($G$7:$CL$77,MATCH(J$81&amp;J$84,$C$7:$C$77&amp;$D$7:$D$77,0),MATCH($D88&amp;J$80,$G$6:$CL$6&amp;$G$2:$CL$2,0))=0,"",INDEX($G$7:$CL$77,MATCH(J$81&amp;J$84,$C$7:$C$77&amp;$D$7:$D$77,0),MATCH($D88&amp;J$80,$G$6:$CL$6&amp;$G$2:$CL$2,0)))</f>
        <v>How a Existing Grav Swr Condition of Poor will affect Depth to Hard Rock</v>
      </c>
      <c r="K88" s="125" t="str" cm="1">
        <f t="array" ref="K88">IF(INDEX($G$7:$CL$77,MATCH(K$81&amp;K$84,$C$7:$C$77&amp;$D$7:$D$77,0),MATCH($D88&amp;K$80,$G$6:$CL$6&amp;$G$2:$CL$2,0))=0,"",INDEX($G$7:$CL$77,MATCH(K$81&amp;K$84,$C$7:$C$77&amp;$D$7:$D$77,0),MATCH($D88&amp;K$80,$G$6:$CL$6&amp;$G$2:$CL$2,0)))</f>
        <v>How a Development Density of &lt;0.25 Acre Lot will affect Depth to Hard Rock</v>
      </c>
      <c r="L88" s="125" t="str" cm="1">
        <f t="array" ref="L88">IF(INDEX($G$7:$CL$77,MATCH(L$81&amp;L$84,$C$7:$C$77&amp;$D$7:$D$77,0),MATCH($D88&amp;L$80,$G$6:$CL$6&amp;$G$2:$CL$2,0))=0,"",INDEX($G$7:$CL$77,MATCH(L$81&amp;L$84,$C$7:$C$77&amp;$D$7:$D$77,0),MATCH($D88&amp;L$80,$G$6:$CL$6&amp;$G$2:$CL$2,0)))</f>
        <v>How a Neighborhood Character of Profile 1 will affect Depth to Hard Rock</v>
      </c>
      <c r="M88" s="125" t="str" cm="1">
        <f t="array" ref="M88">IF(INDEX($G$7:$CL$77,MATCH(M$81&amp;M$84,$C$7:$C$77&amp;$D$7:$D$77,0),MATCH($D88&amp;M$80,$G$6:$CL$6&amp;$G$2:$CL$2,0))=0,"",INDEX($G$7:$CL$77,MATCH(M$81&amp;M$84,$C$7:$C$77&amp;$D$7:$D$77,0),MATCH($D88&amp;M$80,$G$6:$CL$6&amp;$G$2:$CL$2,0)))</f>
        <v>How a Water Table Depth of 0-5 will affect Depth to Hard Rock</v>
      </c>
      <c r="N88" s="125" t="str" cm="1">
        <f t="array" ref="N88">IF(INDEX($G$7:$CL$77,MATCH(N$81&amp;N$84,$C$7:$C$77&amp;$D$7:$D$77,0),MATCH($D88&amp;N$80,$G$6:$CL$6&amp;$G$2:$CL$2,0))=0,"",INDEX($G$7:$CL$77,MATCH(N$81&amp;N$84,$C$7:$C$77&amp;$D$7:$D$77,0),MATCH($D88&amp;N$80,$G$6:$CL$6&amp;$G$2:$CL$2,0)))</f>
        <v>How a ROW Open Corridor of 0-3 will affect Depth to Hard Rock</v>
      </c>
      <c r="O88" s="125" t="str" cm="1">
        <f t="array" ref="O88">IF(INDEX($G$7:$CL$77,MATCH(O$81&amp;O$84,$C$7:$C$77&amp;$D$7:$D$77,0),MATCH($D88&amp;O$80,$G$6:$CL$6&amp;$G$2:$CL$2,0))=0,"",INDEX($G$7:$CL$77,MATCH(O$81&amp;O$84,$C$7:$C$77&amp;$D$7:$D$77,0),MATCH($D88&amp;O$80,$G$6:$CL$6&amp;$G$2:$CL$2,0)))</f>
        <v>How a Soil Type of Sand will affect Depth to Hard Rock</v>
      </c>
      <c r="P88" s="125" t="str" cm="1">
        <f t="array" ref="P88">IF(INDEX($G$7:$CL$77,MATCH(P$81&amp;P$84,$C$7:$C$77&amp;$D$7:$D$77,0),MATCH($D88&amp;P$80,$G$6:$CL$6&amp;$G$2:$CL$2,0))=0,"",INDEX($G$7:$CL$77,MATCH(P$81&amp;P$84,$C$7:$C$77&amp;$D$7:$D$77,0),MATCH($D88&amp;P$80,$G$6:$CL$6&amp;$G$2:$CL$2,0)))</f>
        <v/>
      </c>
      <c r="Q88" s="125" t="str" cm="1">
        <f t="array" ref="Q88">IF(INDEX($G$7:$CL$77,MATCH(Q$81&amp;Q$84,$C$7:$C$77&amp;$D$7:$D$77,0),MATCH($D88&amp;Q$80,$G$6:$CL$6&amp;$G$2:$CL$2,0))=0,"",INDEX($G$7:$CL$77,MATCH(Q$81&amp;Q$84,$C$7:$C$77&amp;$D$7:$D$77,0),MATCH($D88&amp;Q$80,$G$6:$CL$6&amp;$G$2:$CL$2,0)))</f>
        <v>How a Depth to Lime Stone of 0-4 will affect Depth to Hard Rock</v>
      </c>
      <c r="R88" s="125" t="str" cm="1">
        <f t="array" ref="R88">IF(INDEX($G$7:$CL$77,MATCH(R$81&amp;R$84,$C$7:$C$77&amp;$D$7:$D$77,0),MATCH($D88&amp;R$80,$G$6:$CL$6&amp;$G$2:$CL$2,0))=0,"",INDEX($G$7:$CL$77,MATCH(R$81&amp;R$84,$C$7:$C$77&amp;$D$7:$D$77,0),MATCH($D88&amp;R$80,$G$6:$CL$6&amp;$G$2:$CL$2,0)))</f>
        <v>How a Existing Grav Swr Condition of Poor will affect Depth to Hard Rock</v>
      </c>
      <c r="S88" s="125" t="str" cm="1">
        <f t="array" ref="S88">IF(INDEX($G$7:$CL$77,MATCH(S$81&amp;S$84,$C$7:$C$77&amp;$D$7:$D$77,0),MATCH($D88&amp;S$80,$G$6:$CL$6&amp;$G$2:$CL$2,0))=0,"",INDEX($G$7:$CL$77,MATCH(S$81&amp;S$84,$C$7:$C$77&amp;$D$7:$D$77,0),MATCH($D88&amp;S$80,$G$6:$CL$6&amp;$G$2:$CL$2,0)))</f>
        <v>How a Development Density of &lt;0.25 Acre Lot will affect Depth to Hard Rock</v>
      </c>
      <c r="T88" s="125" t="str" cm="1">
        <f t="array" ref="T88">IF(INDEX($G$7:$CL$77,MATCH(T$81&amp;T$84,$C$7:$C$77&amp;$D$7:$D$77,0),MATCH($D88&amp;T$80,$G$6:$CL$6&amp;$G$2:$CL$2,0))=0,"",INDEX($G$7:$CL$77,MATCH(T$81&amp;T$84,$C$7:$C$77&amp;$D$7:$D$77,0),MATCH($D88&amp;T$80,$G$6:$CL$6&amp;$G$2:$CL$2,0)))</f>
        <v>How a Neighborhood Character of Profile 1 will affect Depth to Hard Rock</v>
      </c>
      <c r="U88" s="125" t="str" cm="1">
        <f t="array" ref="U88">IF(INDEX($G$7:$CL$77,MATCH(U$81&amp;U$84,$C$7:$C$77&amp;$D$7:$D$77,0),MATCH($D88&amp;U$80,$G$6:$CL$6&amp;$G$2:$CL$2,0))=0,"",INDEX($G$7:$CL$77,MATCH(U$81&amp;U$84,$C$7:$C$77&amp;$D$7:$D$77,0),MATCH($D88&amp;U$80,$G$6:$CL$6&amp;$G$2:$CL$2,0)))</f>
        <v>How a Water Table Depth of 0-5 will affect Depth to Hard Rock</v>
      </c>
      <c r="V88" s="125" t="str" cm="1">
        <f t="array" ref="V88">IF(INDEX($G$7:$CL$77,MATCH(V$81&amp;V$84,$C$7:$C$77&amp;$D$7:$D$77,0),MATCH($D88&amp;V$80,$G$6:$CL$6&amp;$G$2:$CL$2,0))=0,"",INDEX($G$7:$CL$77,MATCH(V$81&amp;V$84,$C$7:$C$77&amp;$D$7:$D$77,0),MATCH($D88&amp;V$80,$G$6:$CL$6&amp;$G$2:$CL$2,0)))</f>
        <v>How a ROW Open Corridor of 0-3 will affect Depth to Hard Rock</v>
      </c>
      <c r="W88" s="125" t="str" cm="1">
        <f t="array" ref="W88">IF(INDEX($G$7:$CL$77,MATCH(W$81&amp;W$84,$C$7:$C$77&amp;$D$7:$D$77,0),MATCH($D88&amp;W$80,$G$6:$CL$6&amp;$G$2:$CL$2,0))=0,"",INDEX($G$7:$CL$77,MATCH(W$81&amp;W$84,$C$7:$C$77&amp;$D$7:$D$77,0),MATCH($D88&amp;W$80,$G$6:$CL$6&amp;$G$2:$CL$2,0)))</f>
        <v>How a Soil Type of Sand will affect Depth to Hard Rock</v>
      </c>
      <c r="X88" s="125" t="str" cm="1">
        <f t="array" ref="X88">IF(INDEX($G$7:$CL$77,MATCH(X$81&amp;X$84,$C$7:$C$77&amp;$D$7:$D$77,0),MATCH($D88&amp;X$80,$G$6:$CL$6&amp;$G$2:$CL$2,0))=0,"",INDEX($G$7:$CL$77,MATCH(X$81&amp;X$84,$C$7:$C$77&amp;$D$7:$D$77,0),MATCH($D88&amp;X$80,$G$6:$CL$6&amp;$G$2:$CL$2,0)))</f>
        <v/>
      </c>
      <c r="Y88" s="125" t="str" cm="1">
        <f t="array" ref="Y88">IF(INDEX($G$7:$CL$77,MATCH(Y$81&amp;Y$84,$C$7:$C$77&amp;$D$7:$D$77,0),MATCH($D88&amp;Y$80,$G$6:$CL$6&amp;$G$2:$CL$2,0))=0,"",INDEX($G$7:$CL$77,MATCH(Y$81&amp;Y$84,$C$7:$C$77&amp;$D$7:$D$77,0),MATCH($D88&amp;Y$80,$G$6:$CL$6&amp;$G$2:$CL$2,0)))</f>
        <v>How a Depth to Lime Stone of 0-4 will affect Depth to Hard Rock</v>
      </c>
      <c r="Z88" s="125" t="str" cm="1">
        <f t="array" ref="Z88">IF(INDEX($G$7:$CL$77,MATCH(Z$81&amp;Z$84,$C$7:$C$77&amp;$D$7:$D$77,0),MATCH($D88&amp;Z$80,$G$6:$CL$6&amp;$G$2:$CL$2,0))=0,"",INDEX($G$7:$CL$77,MATCH(Z$81&amp;Z$84,$C$7:$C$77&amp;$D$7:$D$77,0),MATCH($D88&amp;Z$80,$G$6:$CL$6&amp;$G$2:$CL$2,0)))</f>
        <v>How a Existing Grav Swr Condition of Poor will affect Depth to Hard Rock</v>
      </c>
      <c r="AA88" s="125" t="str" cm="1">
        <f t="array" ref="AA88">IF(INDEX($G$7:$CL$77,MATCH(AA$81&amp;AA$84,$C$7:$C$77&amp;$D$7:$D$77,0),MATCH($D88&amp;AA$80,$G$6:$CL$6&amp;$G$2:$CL$2,0))=0,"",INDEX($G$7:$CL$77,MATCH(AA$81&amp;AA$84,$C$7:$C$77&amp;$D$7:$D$77,0),MATCH($D88&amp;AA$80,$G$6:$CL$6&amp;$G$2:$CL$2,0)))</f>
        <v>How a Development Density of &lt;0.25 Acre Lot will affect Depth to Hard Rock</v>
      </c>
      <c r="AB88" s="125" t="str" cm="1">
        <f t="array" ref="AB88">IF(INDEX($G$7:$CL$77,MATCH(AB$81&amp;AB$84,$C$7:$C$77&amp;$D$7:$D$77,0),MATCH($D88&amp;AB$80,$G$6:$CL$6&amp;$G$2:$CL$2,0))=0,"",INDEX($G$7:$CL$77,MATCH(AB$81&amp;AB$84,$C$7:$C$77&amp;$D$7:$D$77,0),MATCH($D88&amp;AB$80,$G$6:$CL$6&amp;$G$2:$CL$2,0)))</f>
        <v>How a Neighborhood Character of Profile 1 will affect Depth to Hard Rock</v>
      </c>
      <c r="AC88" s="45"/>
      <c r="AD88" s="45" t="str">
        <f t="shared" si="31"/>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E88" s="45" t="str">
        <f t="shared" si="32"/>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F88" s="45" t="str">
        <f t="shared" si="33"/>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row>
    <row r="89" spans="1:100" x14ac:dyDescent="0.35">
      <c r="A89" s="45"/>
      <c r="B89" s="45"/>
      <c r="C89" s="125" t="s">
        <v>34</v>
      </c>
      <c r="D89" s="126" t="str">
        <f>$I$84</f>
        <v>0-4</v>
      </c>
      <c r="E89" s="125" t="str" cm="1">
        <f t="array" ref="E89">IF(INDEX($G$7:$CL$77,MATCH(E$81&amp;E$84,$C$7:$C$77&amp;$D$7:$D$77,0),MATCH($D89&amp;E$80,$G$6:$CL$6&amp;$G$2:$CL$2,0))=0,"",INDEX($G$7:$CL$77,MATCH(E$81&amp;E$84,$C$7:$C$77&amp;$D$7:$D$77,0),MATCH($D89&amp;E$80,$G$6:$CL$6&amp;$G$2:$CL$2,0)))</f>
        <v>How a Water Table Depth of 0-5 will affect Depth to Hard Rock</v>
      </c>
      <c r="F89" s="125" t="str" cm="1">
        <f t="array" ref="F89">IF(INDEX($G$7:$CL$77,MATCH(F$81&amp;F$84,$C$7:$C$77&amp;$D$7:$D$77,0),MATCH($D89&amp;F$80,$G$6:$CL$6&amp;$G$2:$CL$2,0))=0,"",INDEX($G$7:$CL$77,MATCH(F$81&amp;F$84,$C$7:$C$77&amp;$D$7:$D$77,0),MATCH($D89&amp;F$80,$G$6:$CL$6&amp;$G$2:$CL$2,0)))</f>
        <v>How a ROW Open Corridor of 0-3 will affect Depth to Hard Rock</v>
      </c>
      <c r="G89" s="125" t="str" cm="1">
        <f t="array" ref="G89">IF(INDEX($G$7:$CL$77,MATCH(G$81&amp;G$84,$C$7:$C$77&amp;$D$7:$D$77,0),MATCH($D89&amp;G$80,$G$6:$CL$6&amp;$G$2:$CL$2,0))=0,"",INDEX($G$7:$CL$77,MATCH(G$81&amp;G$84,$C$7:$C$77&amp;$D$7:$D$77,0),MATCH($D89&amp;G$80,$G$6:$CL$6&amp;$G$2:$CL$2,0)))</f>
        <v>How a Soil Type of Sand will affect Depth to Hard Rock</v>
      </c>
      <c r="H89" s="125" t="str" cm="1">
        <f t="array" ref="H89">IF(INDEX($G$7:$CL$77,MATCH(H$81&amp;H$84,$C$7:$C$77&amp;$D$7:$D$77,0),MATCH($D89&amp;H$80,$G$6:$CL$6&amp;$G$2:$CL$2,0))=0,"",INDEX($G$7:$CL$77,MATCH(H$81&amp;H$84,$C$7:$C$77&amp;$D$7:$D$77,0),MATCH($D89&amp;H$80,$G$6:$CL$6&amp;$G$2:$CL$2,0)))</f>
        <v/>
      </c>
      <c r="I89" s="125" t="str" cm="1">
        <f t="array" ref="I89">IF(INDEX($G$7:$CL$77,MATCH(I$81&amp;I$84,$C$7:$C$77&amp;$D$7:$D$77,0),MATCH($D89&amp;I$80,$G$6:$CL$6&amp;$G$2:$CL$2,0))=0,"",INDEX($G$7:$CL$77,MATCH(I$81&amp;I$84,$C$7:$C$77&amp;$D$7:$D$77,0),MATCH($D89&amp;I$80,$G$6:$CL$6&amp;$G$2:$CL$2,0)))</f>
        <v>How a Depth to Lime Stone of 0-4 will affect Depth to Hard Rock</v>
      </c>
      <c r="J89" s="125" t="str" cm="1">
        <f t="array" ref="J89">IF(INDEX($G$7:$CL$77,MATCH(J$81&amp;J$84,$C$7:$C$77&amp;$D$7:$D$77,0),MATCH($D89&amp;J$80,$G$6:$CL$6&amp;$G$2:$CL$2,0))=0,"",INDEX($G$7:$CL$77,MATCH(J$81&amp;J$84,$C$7:$C$77&amp;$D$7:$D$77,0),MATCH($D89&amp;J$80,$G$6:$CL$6&amp;$G$2:$CL$2,0)))</f>
        <v>How a Existing Grav Swr Condition of Poor will affect Depth to Hard Rock</v>
      </c>
      <c r="K89" s="125" t="str" cm="1">
        <f t="array" ref="K89">IF(INDEX($G$7:$CL$77,MATCH(K$81&amp;K$84,$C$7:$C$77&amp;$D$7:$D$77,0),MATCH($D89&amp;K$80,$G$6:$CL$6&amp;$G$2:$CL$2,0))=0,"",INDEX($G$7:$CL$77,MATCH(K$81&amp;K$84,$C$7:$C$77&amp;$D$7:$D$77,0),MATCH($D89&amp;K$80,$G$6:$CL$6&amp;$G$2:$CL$2,0)))</f>
        <v>How a Development Density of &lt;0.25 Acre Lot will affect Depth to Hard Rock</v>
      </c>
      <c r="L89" s="125" t="str" cm="1">
        <f t="array" ref="L89">IF(INDEX($G$7:$CL$77,MATCH(L$81&amp;L$84,$C$7:$C$77&amp;$D$7:$D$77,0),MATCH($D89&amp;L$80,$G$6:$CL$6&amp;$G$2:$CL$2,0))=0,"",INDEX($G$7:$CL$77,MATCH(L$81&amp;L$84,$C$7:$C$77&amp;$D$7:$D$77,0),MATCH($D89&amp;L$80,$G$6:$CL$6&amp;$G$2:$CL$2,0)))</f>
        <v>How a Neighborhood Character of Profile 1 will affect Depth to Hard Rock</v>
      </c>
      <c r="M89" s="125" t="str" cm="1">
        <f t="array" ref="M89">IF(INDEX($G$7:$CL$77,MATCH(M$81&amp;M$84,$C$7:$C$77&amp;$D$7:$D$77,0),MATCH($D89&amp;M$80,$G$6:$CL$6&amp;$G$2:$CL$2,0))=0,"",INDEX($G$7:$CL$77,MATCH(M$81&amp;M$84,$C$7:$C$77&amp;$D$7:$D$77,0),MATCH($D89&amp;M$80,$G$6:$CL$6&amp;$G$2:$CL$2,0)))</f>
        <v>How a Water Table Depth of 0-5 will affect Depth to Hard Rock</v>
      </c>
      <c r="N89" s="125" t="str" cm="1">
        <f t="array" ref="N89">IF(INDEX($G$7:$CL$77,MATCH(N$81&amp;N$84,$C$7:$C$77&amp;$D$7:$D$77,0),MATCH($D89&amp;N$80,$G$6:$CL$6&amp;$G$2:$CL$2,0))=0,"",INDEX($G$7:$CL$77,MATCH(N$81&amp;N$84,$C$7:$C$77&amp;$D$7:$D$77,0),MATCH($D89&amp;N$80,$G$6:$CL$6&amp;$G$2:$CL$2,0)))</f>
        <v>How a ROW Open Corridor of 0-3 will affect Depth to Hard Rock</v>
      </c>
      <c r="O89" s="125" t="str" cm="1">
        <f t="array" ref="O89">IF(INDEX($G$7:$CL$77,MATCH(O$81&amp;O$84,$C$7:$C$77&amp;$D$7:$D$77,0),MATCH($D89&amp;O$80,$G$6:$CL$6&amp;$G$2:$CL$2,0))=0,"",INDEX($G$7:$CL$77,MATCH(O$81&amp;O$84,$C$7:$C$77&amp;$D$7:$D$77,0),MATCH($D89&amp;O$80,$G$6:$CL$6&amp;$G$2:$CL$2,0)))</f>
        <v>How a Soil Type of Sand will affect Depth to Hard Rock</v>
      </c>
      <c r="P89" s="125" t="str" cm="1">
        <f t="array" ref="P89">IF(INDEX($G$7:$CL$77,MATCH(P$81&amp;P$84,$C$7:$C$77&amp;$D$7:$D$77,0),MATCH($D89&amp;P$80,$G$6:$CL$6&amp;$G$2:$CL$2,0))=0,"",INDEX($G$7:$CL$77,MATCH(P$81&amp;P$84,$C$7:$C$77&amp;$D$7:$D$77,0),MATCH($D89&amp;P$80,$G$6:$CL$6&amp;$G$2:$CL$2,0)))</f>
        <v/>
      </c>
      <c r="Q89" s="125" t="str" cm="1">
        <f t="array" ref="Q89">IF(INDEX($G$7:$CL$77,MATCH(Q$81&amp;Q$84,$C$7:$C$77&amp;$D$7:$D$77,0),MATCH($D89&amp;Q$80,$G$6:$CL$6&amp;$G$2:$CL$2,0))=0,"",INDEX($G$7:$CL$77,MATCH(Q$81&amp;Q$84,$C$7:$C$77&amp;$D$7:$D$77,0),MATCH($D89&amp;Q$80,$G$6:$CL$6&amp;$G$2:$CL$2,0)))</f>
        <v>How a Depth to Lime Stone of 0-4 will affect Depth to Hard Rock</v>
      </c>
      <c r="R89" s="125" t="str" cm="1">
        <f t="array" ref="R89">IF(INDEX($G$7:$CL$77,MATCH(R$81&amp;R$84,$C$7:$C$77&amp;$D$7:$D$77,0),MATCH($D89&amp;R$80,$G$6:$CL$6&amp;$G$2:$CL$2,0))=0,"",INDEX($G$7:$CL$77,MATCH(R$81&amp;R$84,$C$7:$C$77&amp;$D$7:$D$77,0),MATCH($D89&amp;R$80,$G$6:$CL$6&amp;$G$2:$CL$2,0)))</f>
        <v>How a Existing Grav Swr Condition of Poor will affect Depth to Hard Rock</v>
      </c>
      <c r="S89" s="125" t="str" cm="1">
        <f t="array" ref="S89">IF(INDEX($G$7:$CL$77,MATCH(S$81&amp;S$84,$C$7:$C$77&amp;$D$7:$D$77,0),MATCH($D89&amp;S$80,$G$6:$CL$6&amp;$G$2:$CL$2,0))=0,"",INDEX($G$7:$CL$77,MATCH(S$81&amp;S$84,$C$7:$C$77&amp;$D$7:$D$77,0),MATCH($D89&amp;S$80,$G$6:$CL$6&amp;$G$2:$CL$2,0)))</f>
        <v>How a Development Density of &lt;0.25 Acre Lot will affect Depth to Hard Rock</v>
      </c>
      <c r="T89" s="125" t="str" cm="1">
        <f t="array" ref="T89">IF(INDEX($G$7:$CL$77,MATCH(T$81&amp;T$84,$C$7:$C$77&amp;$D$7:$D$77,0),MATCH($D89&amp;T$80,$G$6:$CL$6&amp;$G$2:$CL$2,0))=0,"",INDEX($G$7:$CL$77,MATCH(T$81&amp;T$84,$C$7:$C$77&amp;$D$7:$D$77,0),MATCH($D89&amp;T$80,$G$6:$CL$6&amp;$G$2:$CL$2,0)))</f>
        <v>How a Neighborhood Character of Profile 1 will affect Depth to Hard Rock</v>
      </c>
      <c r="U89" s="125" t="str" cm="1">
        <f t="array" ref="U89">IF(INDEX($G$7:$CL$77,MATCH(U$81&amp;U$84,$C$7:$C$77&amp;$D$7:$D$77,0),MATCH($D89&amp;U$80,$G$6:$CL$6&amp;$G$2:$CL$2,0))=0,"",INDEX($G$7:$CL$77,MATCH(U$81&amp;U$84,$C$7:$C$77&amp;$D$7:$D$77,0),MATCH($D89&amp;U$80,$G$6:$CL$6&amp;$G$2:$CL$2,0)))</f>
        <v>How a Water Table Depth of 0-5 will affect Depth to Hard Rock</v>
      </c>
      <c r="V89" s="125" t="str" cm="1">
        <f t="array" ref="V89">IF(INDEX($G$7:$CL$77,MATCH(V$81&amp;V$84,$C$7:$C$77&amp;$D$7:$D$77,0),MATCH($D89&amp;V$80,$G$6:$CL$6&amp;$G$2:$CL$2,0))=0,"",INDEX($G$7:$CL$77,MATCH(V$81&amp;V$84,$C$7:$C$77&amp;$D$7:$D$77,0),MATCH($D89&amp;V$80,$G$6:$CL$6&amp;$G$2:$CL$2,0)))</f>
        <v>How a ROW Open Corridor of 0-3 will affect Depth to Hard Rock</v>
      </c>
      <c r="W89" s="125" t="str" cm="1">
        <f t="array" ref="W89">IF(INDEX($G$7:$CL$77,MATCH(W$81&amp;W$84,$C$7:$C$77&amp;$D$7:$D$77,0),MATCH($D89&amp;W$80,$G$6:$CL$6&amp;$G$2:$CL$2,0))=0,"",INDEX($G$7:$CL$77,MATCH(W$81&amp;W$84,$C$7:$C$77&amp;$D$7:$D$77,0),MATCH($D89&amp;W$80,$G$6:$CL$6&amp;$G$2:$CL$2,0)))</f>
        <v>How a Soil Type of Sand will affect Depth to Hard Rock</v>
      </c>
      <c r="X89" s="125" t="str" cm="1">
        <f t="array" ref="X89">IF(INDEX($G$7:$CL$77,MATCH(X$81&amp;X$84,$C$7:$C$77&amp;$D$7:$D$77,0),MATCH($D89&amp;X$80,$G$6:$CL$6&amp;$G$2:$CL$2,0))=0,"",INDEX($G$7:$CL$77,MATCH(X$81&amp;X$84,$C$7:$C$77&amp;$D$7:$D$77,0),MATCH($D89&amp;X$80,$G$6:$CL$6&amp;$G$2:$CL$2,0)))</f>
        <v/>
      </c>
      <c r="Y89" s="125" t="str" cm="1">
        <f t="array" ref="Y89">IF(INDEX($G$7:$CL$77,MATCH(Y$81&amp;Y$84,$C$7:$C$77&amp;$D$7:$D$77,0),MATCH($D89&amp;Y$80,$G$6:$CL$6&amp;$G$2:$CL$2,0))=0,"",INDEX($G$7:$CL$77,MATCH(Y$81&amp;Y$84,$C$7:$C$77&amp;$D$7:$D$77,0),MATCH($D89&amp;Y$80,$G$6:$CL$6&amp;$G$2:$CL$2,0)))</f>
        <v>How a Depth to Lime Stone of 0-4 will affect Depth to Hard Rock</v>
      </c>
      <c r="Z89" s="125" t="str" cm="1">
        <f t="array" ref="Z89">IF(INDEX($G$7:$CL$77,MATCH(Z$81&amp;Z$84,$C$7:$C$77&amp;$D$7:$D$77,0),MATCH($D89&amp;Z$80,$G$6:$CL$6&amp;$G$2:$CL$2,0))=0,"",INDEX($G$7:$CL$77,MATCH(Z$81&amp;Z$84,$C$7:$C$77&amp;$D$7:$D$77,0),MATCH($D89&amp;Z$80,$G$6:$CL$6&amp;$G$2:$CL$2,0)))</f>
        <v>How a Existing Grav Swr Condition of Poor will affect Depth to Hard Rock</v>
      </c>
      <c r="AA89" s="125" t="str" cm="1">
        <f t="array" ref="AA89">IF(INDEX($G$7:$CL$77,MATCH(AA$81&amp;AA$84,$C$7:$C$77&amp;$D$7:$D$77,0),MATCH($D89&amp;AA$80,$G$6:$CL$6&amp;$G$2:$CL$2,0))=0,"",INDEX($G$7:$CL$77,MATCH(AA$81&amp;AA$84,$C$7:$C$77&amp;$D$7:$D$77,0),MATCH($D89&amp;AA$80,$G$6:$CL$6&amp;$G$2:$CL$2,0)))</f>
        <v>How a Development Density of &lt;0.25 Acre Lot will affect Depth to Hard Rock</v>
      </c>
      <c r="AB89" s="125" t="str" cm="1">
        <f t="array" ref="AB89">IF(INDEX($G$7:$CL$77,MATCH(AB$81&amp;AB$84,$C$7:$C$77&amp;$D$7:$D$77,0),MATCH($D89&amp;AB$80,$G$6:$CL$6&amp;$G$2:$CL$2,0))=0,"",INDEX($G$7:$CL$77,MATCH(AB$81&amp;AB$84,$C$7:$C$77&amp;$D$7:$D$77,0),MATCH($D89&amp;AB$80,$G$6:$CL$6&amp;$G$2:$CL$2,0)))</f>
        <v>How a Neighborhood Character of Profile 1 will affect Depth to Hard Rock</v>
      </c>
      <c r="AC89" s="45"/>
      <c r="AD89" s="45" t="str">
        <f t="shared" si="31"/>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E89" s="45" t="str">
        <f t="shared" si="32"/>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F89" s="45" t="str">
        <f t="shared" si="33"/>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row>
    <row r="90" spans="1:100" x14ac:dyDescent="0.35">
      <c r="A90" s="45"/>
      <c r="B90" s="45"/>
      <c r="C90" s="125" t="s">
        <v>38</v>
      </c>
      <c r="D90" s="126" t="str">
        <f>$J$84</f>
        <v>Poor</v>
      </c>
      <c r="E90" s="125" t="str" cm="1">
        <f t="array" ref="E90">IF(INDEX($G$7:$CL$77,MATCH(E$81&amp;E$84,$C$7:$C$77&amp;$D$7:$D$77,0),MATCH($D90&amp;E$80,$G$6:$CL$6&amp;$G$2:$CL$2,0))=0,"",INDEX($G$7:$CL$77,MATCH(E$81&amp;E$84,$C$7:$C$77&amp;$D$7:$D$77,0),MATCH($D90&amp;E$80,$G$6:$CL$6&amp;$G$2:$CL$2,0)))</f>
        <v>How a Water Table Depth of 0-5 will affect Existing Gravity Sewer</v>
      </c>
      <c r="F90" s="125" t="str" cm="1">
        <f t="array" ref="F90">IF(INDEX($G$7:$CL$77,MATCH(F$81&amp;F$84,$C$7:$C$77&amp;$D$7:$D$77,0),MATCH($D90&amp;F$80,$G$6:$CL$6&amp;$G$2:$CL$2,0))=0,"",INDEX($G$7:$CL$77,MATCH(F$81&amp;F$84,$C$7:$C$77&amp;$D$7:$D$77,0),MATCH($D90&amp;F$80,$G$6:$CL$6&amp;$G$2:$CL$2,0)))</f>
        <v>How a ROW Open Corridor of 0-3 will affect Existing Gravity Sewer</v>
      </c>
      <c r="G90" s="125" t="str" cm="1">
        <f t="array" ref="G90">IF(INDEX($G$7:$CL$77,MATCH(G$81&amp;G$84,$C$7:$C$77&amp;$D$7:$D$77,0),MATCH($D90&amp;G$80,$G$6:$CL$6&amp;$G$2:$CL$2,0))=0,"",INDEX($G$7:$CL$77,MATCH(G$81&amp;G$84,$C$7:$C$77&amp;$D$7:$D$77,0),MATCH($D90&amp;G$80,$G$6:$CL$6&amp;$G$2:$CL$2,0)))</f>
        <v>How a Soil Type of Sand will affect Existing Gravity Sewer</v>
      </c>
      <c r="H90" s="125" t="str" cm="1">
        <f t="array" ref="H90">IF(INDEX($G$7:$CL$77,MATCH(H$81&amp;H$84,$C$7:$C$77&amp;$D$7:$D$77,0),MATCH($D90&amp;H$80,$G$6:$CL$6&amp;$G$2:$CL$2,0))=0,"",INDEX($G$7:$CL$77,MATCH(H$81&amp;H$84,$C$7:$C$77&amp;$D$7:$D$77,0),MATCH($D90&amp;H$80,$G$6:$CL$6&amp;$G$2:$CL$2,0)))</f>
        <v>How a Depth to Hard Rock of 0-4 will affect Existing Gravity Sewer</v>
      </c>
      <c r="I90" s="125" t="str" cm="1">
        <f t="array" ref="I90">IF(INDEX($G$7:$CL$77,MATCH(I$81&amp;I$84,$C$7:$C$77&amp;$D$7:$D$77,0),MATCH($D90&amp;I$80,$G$6:$CL$6&amp;$G$2:$CL$2,0))=0,"",INDEX($G$7:$CL$77,MATCH(I$81&amp;I$84,$C$7:$C$77&amp;$D$7:$D$77,0),MATCH($D90&amp;I$80,$G$6:$CL$6&amp;$G$2:$CL$2,0)))</f>
        <v>How a Depth to Lime Stone of 0-4 will affect Existing Gravity Sewer</v>
      </c>
      <c r="J90" s="125" t="str" cm="1">
        <f t="array" ref="J90">IF(INDEX($G$7:$CL$77,MATCH(J$81&amp;J$84,$C$7:$C$77&amp;$D$7:$D$77,0),MATCH($D90&amp;J$80,$G$6:$CL$6&amp;$G$2:$CL$2,0))=0,"",INDEX($G$7:$CL$77,MATCH(J$81&amp;J$84,$C$7:$C$77&amp;$D$7:$D$77,0),MATCH($D90&amp;J$80,$G$6:$CL$6&amp;$G$2:$CL$2,0)))</f>
        <v/>
      </c>
      <c r="K90" s="125" t="str" cm="1">
        <f t="array" ref="K90">IF(INDEX($G$7:$CL$77,MATCH(K$81&amp;K$84,$C$7:$C$77&amp;$D$7:$D$77,0),MATCH($D90&amp;K$80,$G$6:$CL$6&amp;$G$2:$CL$2,0))=0,"",INDEX($G$7:$CL$77,MATCH(K$81&amp;K$84,$C$7:$C$77&amp;$D$7:$D$77,0),MATCH($D90&amp;K$80,$G$6:$CL$6&amp;$G$2:$CL$2,0)))</f>
        <v>How a Development Density of &lt;0.25 Acre Lot will affect Existing Gravity Sewer</v>
      </c>
      <c r="L90" s="125" t="str" cm="1">
        <f t="array" ref="L90">IF(INDEX($G$7:$CL$77,MATCH(L$81&amp;L$84,$C$7:$C$77&amp;$D$7:$D$77,0),MATCH($D90&amp;L$80,$G$6:$CL$6&amp;$G$2:$CL$2,0))=0,"",INDEX($G$7:$CL$77,MATCH(L$81&amp;L$84,$C$7:$C$77&amp;$D$7:$D$77,0),MATCH($D90&amp;L$80,$G$6:$CL$6&amp;$G$2:$CL$2,0)))</f>
        <v>How a Neighborhood Character of Profile 1 will affect Existing Gravity Sewer</v>
      </c>
      <c r="M90" s="125" t="str" cm="1">
        <f t="array" ref="M90">IF(INDEX($G$7:$CL$77,MATCH(M$81&amp;M$84,$C$7:$C$77&amp;$D$7:$D$77,0),MATCH($D90&amp;M$80,$G$6:$CL$6&amp;$G$2:$CL$2,0))=0,"",INDEX($G$7:$CL$77,MATCH(M$81&amp;M$84,$C$7:$C$77&amp;$D$7:$D$77,0),MATCH($D90&amp;M$80,$G$6:$CL$6&amp;$G$2:$CL$2,0)))</f>
        <v>How a Water Table Depth of 0-5 will affect Existing Gravity Sewer</v>
      </c>
      <c r="N90" s="125" t="str" cm="1">
        <f t="array" ref="N90">IF(INDEX($G$7:$CL$77,MATCH(N$81&amp;N$84,$C$7:$C$77&amp;$D$7:$D$77,0),MATCH($D90&amp;N$80,$G$6:$CL$6&amp;$G$2:$CL$2,0))=0,"",INDEX($G$7:$CL$77,MATCH(N$81&amp;N$84,$C$7:$C$77&amp;$D$7:$D$77,0),MATCH($D90&amp;N$80,$G$6:$CL$6&amp;$G$2:$CL$2,0)))</f>
        <v>How a ROW Open Corridor of 0-3 will affect Existing Gravity Sewer</v>
      </c>
      <c r="O90" s="125" t="str" cm="1">
        <f t="array" ref="O90">IF(INDEX($G$7:$CL$77,MATCH(O$81&amp;O$84,$C$7:$C$77&amp;$D$7:$D$77,0),MATCH($D90&amp;O$80,$G$6:$CL$6&amp;$G$2:$CL$2,0))=0,"",INDEX($G$7:$CL$77,MATCH(O$81&amp;O$84,$C$7:$C$77&amp;$D$7:$D$77,0),MATCH($D90&amp;O$80,$G$6:$CL$6&amp;$G$2:$CL$2,0)))</f>
        <v>How a Soil Type of Sand will affect Existing Gravity Sewer</v>
      </c>
      <c r="P90" s="125" t="str" cm="1">
        <f t="array" ref="P90">IF(INDEX($G$7:$CL$77,MATCH(P$81&amp;P$84,$C$7:$C$77&amp;$D$7:$D$77,0),MATCH($D90&amp;P$80,$G$6:$CL$6&amp;$G$2:$CL$2,0))=0,"",INDEX($G$7:$CL$77,MATCH(P$81&amp;P$84,$C$7:$C$77&amp;$D$7:$D$77,0),MATCH($D90&amp;P$80,$G$6:$CL$6&amp;$G$2:$CL$2,0)))</f>
        <v>How a Depth to Hard Rock of 0-4 will affect Existing Gravity Sewer</v>
      </c>
      <c r="Q90" s="125" t="str" cm="1">
        <f t="array" ref="Q90">IF(INDEX($G$7:$CL$77,MATCH(Q$81&amp;Q$84,$C$7:$C$77&amp;$D$7:$D$77,0),MATCH($D90&amp;Q$80,$G$6:$CL$6&amp;$G$2:$CL$2,0))=0,"",INDEX($G$7:$CL$77,MATCH(Q$81&amp;Q$84,$C$7:$C$77&amp;$D$7:$D$77,0),MATCH($D90&amp;Q$80,$G$6:$CL$6&amp;$G$2:$CL$2,0)))</f>
        <v>How a Depth to Lime Stone of 0-4 will affect Existing Gravity Sewer</v>
      </c>
      <c r="R90" s="125" t="str" cm="1">
        <f t="array" ref="R90">IF(INDEX($G$7:$CL$77,MATCH(R$81&amp;R$84,$C$7:$C$77&amp;$D$7:$D$77,0),MATCH($D90&amp;R$80,$G$6:$CL$6&amp;$G$2:$CL$2,0))=0,"",INDEX($G$7:$CL$77,MATCH(R$81&amp;R$84,$C$7:$C$77&amp;$D$7:$D$77,0),MATCH($D90&amp;R$80,$G$6:$CL$6&amp;$G$2:$CL$2,0)))</f>
        <v/>
      </c>
      <c r="S90" s="125" t="str" cm="1">
        <f t="array" ref="S90">IF(INDEX($G$7:$CL$77,MATCH(S$81&amp;S$84,$C$7:$C$77&amp;$D$7:$D$77,0),MATCH($D90&amp;S$80,$G$6:$CL$6&amp;$G$2:$CL$2,0))=0,"",INDEX($G$7:$CL$77,MATCH(S$81&amp;S$84,$C$7:$C$77&amp;$D$7:$D$77,0),MATCH($D90&amp;S$80,$G$6:$CL$6&amp;$G$2:$CL$2,0)))</f>
        <v>How a Development Density of &lt;0.25 Acre Lot will affect Existing Gravity Sewer</v>
      </c>
      <c r="T90" s="125" t="str" cm="1">
        <f t="array" ref="T90">IF(INDEX($G$7:$CL$77,MATCH(T$81&amp;T$84,$C$7:$C$77&amp;$D$7:$D$77,0),MATCH($D90&amp;T$80,$G$6:$CL$6&amp;$G$2:$CL$2,0))=0,"",INDEX($G$7:$CL$77,MATCH(T$81&amp;T$84,$C$7:$C$77&amp;$D$7:$D$77,0),MATCH($D90&amp;T$80,$G$6:$CL$6&amp;$G$2:$CL$2,0)))</f>
        <v>How a Neighborhood Character of Profile 1 will affect Existing Gravity Sewer</v>
      </c>
      <c r="U90" s="125" t="str" cm="1">
        <f t="array" ref="U90">IF(INDEX($G$7:$CL$77,MATCH(U$81&amp;U$84,$C$7:$C$77&amp;$D$7:$D$77,0),MATCH($D90&amp;U$80,$G$6:$CL$6&amp;$G$2:$CL$2,0))=0,"",INDEX($G$7:$CL$77,MATCH(U$81&amp;U$84,$C$7:$C$77&amp;$D$7:$D$77,0),MATCH($D90&amp;U$80,$G$6:$CL$6&amp;$G$2:$CL$2,0)))</f>
        <v>How a Water Table Depth of 0-5 will affect Existing Gravity Sewer</v>
      </c>
      <c r="V90" s="125" t="str" cm="1">
        <f t="array" ref="V90">IF(INDEX($G$7:$CL$77,MATCH(V$81&amp;V$84,$C$7:$C$77&amp;$D$7:$D$77,0),MATCH($D90&amp;V$80,$G$6:$CL$6&amp;$G$2:$CL$2,0))=0,"",INDEX($G$7:$CL$77,MATCH(V$81&amp;V$84,$C$7:$C$77&amp;$D$7:$D$77,0),MATCH($D90&amp;V$80,$G$6:$CL$6&amp;$G$2:$CL$2,0)))</f>
        <v>How a ROW Open Corridor of 0-3 will affect Existing Gravity Sewer</v>
      </c>
      <c r="W90" s="125" t="str" cm="1">
        <f t="array" ref="W90">IF(INDEX($G$7:$CL$77,MATCH(W$81&amp;W$84,$C$7:$C$77&amp;$D$7:$D$77,0),MATCH($D90&amp;W$80,$G$6:$CL$6&amp;$G$2:$CL$2,0))=0,"",INDEX($G$7:$CL$77,MATCH(W$81&amp;W$84,$C$7:$C$77&amp;$D$7:$D$77,0),MATCH($D90&amp;W$80,$G$6:$CL$6&amp;$G$2:$CL$2,0)))</f>
        <v>How a Soil Type of Sand will affect Existing Gravity Sewer</v>
      </c>
      <c r="X90" s="125" t="str" cm="1">
        <f t="array" ref="X90">IF(INDEX($G$7:$CL$77,MATCH(X$81&amp;X$84,$C$7:$C$77&amp;$D$7:$D$77,0),MATCH($D90&amp;X$80,$G$6:$CL$6&amp;$G$2:$CL$2,0))=0,"",INDEX($G$7:$CL$77,MATCH(X$81&amp;X$84,$C$7:$C$77&amp;$D$7:$D$77,0),MATCH($D90&amp;X$80,$G$6:$CL$6&amp;$G$2:$CL$2,0)))</f>
        <v>How a Depth to Hard Rock of 0-4 will affect Existing Gravity Sewer</v>
      </c>
      <c r="Y90" s="125" t="str" cm="1">
        <f t="array" ref="Y90">IF(INDEX($G$7:$CL$77,MATCH(Y$81&amp;Y$84,$C$7:$C$77&amp;$D$7:$D$77,0),MATCH($D90&amp;Y$80,$G$6:$CL$6&amp;$G$2:$CL$2,0))=0,"",INDEX($G$7:$CL$77,MATCH(Y$81&amp;Y$84,$C$7:$C$77&amp;$D$7:$D$77,0),MATCH($D90&amp;Y$80,$G$6:$CL$6&amp;$G$2:$CL$2,0)))</f>
        <v>How a Depth to Lime Stone of 0-4 will affect Existing Gravity Sewer</v>
      </c>
      <c r="Z90" s="125" t="str" cm="1">
        <f t="array" ref="Z90">IF(INDEX($G$7:$CL$77,MATCH(Z$81&amp;Z$84,$C$7:$C$77&amp;$D$7:$D$77,0),MATCH($D90&amp;Z$80,$G$6:$CL$6&amp;$G$2:$CL$2,0))=0,"",INDEX($G$7:$CL$77,MATCH(Z$81&amp;Z$84,$C$7:$C$77&amp;$D$7:$D$77,0),MATCH($D90&amp;Z$80,$G$6:$CL$6&amp;$G$2:$CL$2,0)))</f>
        <v/>
      </c>
      <c r="AA90" s="125" t="str" cm="1">
        <f t="array" ref="AA90">IF(INDEX($G$7:$CL$77,MATCH(AA$81&amp;AA$84,$C$7:$C$77&amp;$D$7:$D$77,0),MATCH($D90&amp;AA$80,$G$6:$CL$6&amp;$G$2:$CL$2,0))=0,"",INDEX($G$7:$CL$77,MATCH(AA$81&amp;AA$84,$C$7:$C$77&amp;$D$7:$D$77,0),MATCH($D90&amp;AA$80,$G$6:$CL$6&amp;$G$2:$CL$2,0)))</f>
        <v>How a Development Density of &lt;0.25 Acre Lot will affect Existing Gravity Sewer</v>
      </c>
      <c r="AB90" s="125" t="str" cm="1">
        <f t="array" ref="AB90">IF(INDEX($G$7:$CL$77,MATCH(AB$81&amp;AB$84,$C$7:$C$77&amp;$D$7:$D$77,0),MATCH($D90&amp;AB$80,$G$6:$CL$6&amp;$G$2:$CL$2,0))=0,"",INDEX($G$7:$CL$77,MATCH(AB$81&amp;AB$84,$C$7:$C$77&amp;$D$7:$D$77,0),MATCH($D90&amp;AB$80,$G$6:$CL$6&amp;$G$2:$CL$2,0)))</f>
        <v>How a Neighborhood Character of Profile 1 will affect Existing Gravity Sewer</v>
      </c>
      <c r="AC90" s="45"/>
      <c r="AD90" s="45" t="str">
        <f t="shared" si="31"/>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AE90" s="45" t="str">
        <f t="shared" si="32"/>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AF90" s="45" t="str">
        <f t="shared" si="33"/>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row>
    <row r="91" spans="1:100" x14ac:dyDescent="0.35">
      <c r="A91" s="45"/>
      <c r="B91" s="45"/>
      <c r="C91" s="125" t="s">
        <v>37</v>
      </c>
      <c r="D91" s="126" t="str">
        <f>$K$84</f>
        <v>&lt;0.25 Acre Lot</v>
      </c>
      <c r="E91" s="125" t="str" cm="1">
        <f t="array" ref="E91">IF(INDEX($G$7:$CL$77,MATCH(E$81&amp;E$84,$C$7:$C$77&amp;$D$7:$D$77,0),MATCH($D91&amp;E$80,$G$6:$CL$6&amp;$G$2:$CL$2,0))=0,"",INDEX($G$7:$CL$77,MATCH(E$81&amp;E$84,$C$7:$C$77&amp;$D$7:$D$77,0),MATCH($D91&amp;E$80,$G$6:$CL$6&amp;$G$2:$CL$2,0)))</f>
        <v>How a Water Table Depth of 0-5 will affect Development Density</v>
      </c>
      <c r="F91" s="125" t="str" cm="1">
        <f t="array" ref="F91">IF(INDEX($G$7:$CL$77,MATCH(F$81&amp;F$84,$C$7:$C$77&amp;$D$7:$D$77,0),MATCH($D91&amp;F$80,$G$6:$CL$6&amp;$G$2:$CL$2,0))=0,"",INDEX($G$7:$CL$77,MATCH(F$81&amp;F$84,$C$7:$C$77&amp;$D$7:$D$77,0),MATCH($D91&amp;F$80,$G$6:$CL$6&amp;$G$2:$CL$2,0)))</f>
        <v>How a ROW Open Corridor of 0-3 will affect Development Density</v>
      </c>
      <c r="G91" s="125" t="str" cm="1">
        <f t="array" ref="G91">IF(INDEX($G$7:$CL$77,MATCH(G$81&amp;G$84,$C$7:$C$77&amp;$D$7:$D$77,0),MATCH($D91&amp;G$80,$G$6:$CL$6&amp;$G$2:$CL$2,0))=0,"",INDEX($G$7:$CL$77,MATCH(G$81&amp;G$84,$C$7:$C$77&amp;$D$7:$D$77,0),MATCH($D91&amp;G$80,$G$6:$CL$6&amp;$G$2:$CL$2,0)))</f>
        <v>How a Soil Type of Sand will affect Development Density</v>
      </c>
      <c r="H91" s="125" t="str" cm="1">
        <f t="array" ref="H91">IF(INDEX($G$7:$CL$77,MATCH(H$81&amp;H$84,$C$7:$C$77&amp;$D$7:$D$77,0),MATCH($D91&amp;H$80,$G$6:$CL$6&amp;$G$2:$CL$2,0))=0,"",INDEX($G$7:$CL$77,MATCH(H$81&amp;H$84,$C$7:$C$77&amp;$D$7:$D$77,0),MATCH($D91&amp;H$80,$G$6:$CL$6&amp;$G$2:$CL$2,0)))</f>
        <v>How a Depth to Hard Rock of 0-4 will affect Development Density</v>
      </c>
      <c r="I91" s="125" t="str" cm="1">
        <f t="array" ref="I91">IF(INDEX($G$7:$CL$77,MATCH(I$81&amp;I$84,$C$7:$C$77&amp;$D$7:$D$77,0),MATCH($D91&amp;I$80,$G$6:$CL$6&amp;$G$2:$CL$2,0))=0,"",INDEX($G$7:$CL$77,MATCH(I$81&amp;I$84,$C$7:$C$77&amp;$D$7:$D$77,0),MATCH($D91&amp;I$80,$G$6:$CL$6&amp;$G$2:$CL$2,0)))</f>
        <v>How a Depth to Lime Stone of 0-4 will affect Development Density</v>
      </c>
      <c r="J91" s="125" t="str" cm="1">
        <f t="array" ref="J91">IF(INDEX($G$7:$CL$77,MATCH(J$81&amp;J$84,$C$7:$C$77&amp;$D$7:$D$77,0),MATCH($D91&amp;J$80,$G$6:$CL$6&amp;$G$2:$CL$2,0))=0,"",INDEX($G$7:$CL$77,MATCH(J$81&amp;J$84,$C$7:$C$77&amp;$D$7:$D$77,0),MATCH($D91&amp;J$80,$G$6:$CL$6&amp;$G$2:$CL$2,0)))</f>
        <v>How a Existing Grav Swr Condition of Poor will affect Development Density</v>
      </c>
      <c r="K91" s="125" t="str" cm="1">
        <f t="array" ref="K91">IF(INDEX($G$7:$CL$77,MATCH(K$81&amp;K$84,$C$7:$C$77&amp;$D$7:$D$77,0),MATCH($D91&amp;K$80,$G$6:$CL$6&amp;$G$2:$CL$2,0))=0,"",INDEX($G$7:$CL$77,MATCH(K$81&amp;K$84,$C$7:$C$77&amp;$D$7:$D$77,0),MATCH($D91&amp;K$80,$G$6:$CL$6&amp;$G$2:$CL$2,0)))</f>
        <v/>
      </c>
      <c r="L91" s="125" t="str" cm="1">
        <f t="array" ref="L91">IF(INDEX($G$7:$CL$77,MATCH(L$81&amp;L$84,$C$7:$C$77&amp;$D$7:$D$77,0),MATCH($D91&amp;L$80,$G$6:$CL$6&amp;$G$2:$CL$2,0))=0,"",INDEX($G$7:$CL$77,MATCH(L$81&amp;L$84,$C$7:$C$77&amp;$D$7:$D$77,0),MATCH($D91&amp;L$80,$G$6:$CL$6&amp;$G$2:$CL$2,0)))</f>
        <v>How a Neighborhood Character of Profile 1 will affect Development Density</v>
      </c>
      <c r="M91" s="125" t="str" cm="1">
        <f t="array" ref="M91">IF(INDEX($G$7:$CL$77,MATCH(M$81&amp;M$84,$C$7:$C$77&amp;$D$7:$D$77,0),MATCH($D91&amp;M$80,$G$6:$CL$6&amp;$G$2:$CL$2,0))=0,"",INDEX($G$7:$CL$77,MATCH(M$81&amp;M$84,$C$7:$C$77&amp;$D$7:$D$77,0),MATCH($D91&amp;M$80,$G$6:$CL$6&amp;$G$2:$CL$2,0)))</f>
        <v>How a Water Table Depth of 0-5 will affect Development Density</v>
      </c>
      <c r="N91" s="125" t="str" cm="1">
        <f t="array" ref="N91">IF(INDEX($G$7:$CL$77,MATCH(N$81&amp;N$84,$C$7:$C$77&amp;$D$7:$D$77,0),MATCH($D91&amp;N$80,$G$6:$CL$6&amp;$G$2:$CL$2,0))=0,"",INDEX($G$7:$CL$77,MATCH(N$81&amp;N$84,$C$7:$C$77&amp;$D$7:$D$77,0),MATCH($D91&amp;N$80,$G$6:$CL$6&amp;$G$2:$CL$2,0)))</f>
        <v>How a ROW Open Corridor of 0-3 will affect Development Density</v>
      </c>
      <c r="O91" s="125" t="str" cm="1">
        <f t="array" ref="O91">IF(INDEX($G$7:$CL$77,MATCH(O$81&amp;O$84,$C$7:$C$77&amp;$D$7:$D$77,0),MATCH($D91&amp;O$80,$G$6:$CL$6&amp;$G$2:$CL$2,0))=0,"",INDEX($G$7:$CL$77,MATCH(O$81&amp;O$84,$C$7:$C$77&amp;$D$7:$D$77,0),MATCH($D91&amp;O$80,$G$6:$CL$6&amp;$G$2:$CL$2,0)))</f>
        <v>How a Soil Type of Sand will affect Development Density</v>
      </c>
      <c r="P91" s="125" t="str" cm="1">
        <f t="array" ref="P91">IF(INDEX($G$7:$CL$77,MATCH(P$81&amp;P$84,$C$7:$C$77&amp;$D$7:$D$77,0),MATCH($D91&amp;P$80,$G$6:$CL$6&amp;$G$2:$CL$2,0))=0,"",INDEX($G$7:$CL$77,MATCH(P$81&amp;P$84,$C$7:$C$77&amp;$D$7:$D$77,0),MATCH($D91&amp;P$80,$G$6:$CL$6&amp;$G$2:$CL$2,0)))</f>
        <v>How a Depth to Hard Rock of 0-4 will affect Development Density</v>
      </c>
      <c r="Q91" s="125" t="str" cm="1">
        <f t="array" ref="Q91">IF(INDEX($G$7:$CL$77,MATCH(Q$81&amp;Q$84,$C$7:$C$77&amp;$D$7:$D$77,0),MATCH($D91&amp;Q$80,$G$6:$CL$6&amp;$G$2:$CL$2,0))=0,"",INDEX($G$7:$CL$77,MATCH(Q$81&amp;Q$84,$C$7:$C$77&amp;$D$7:$D$77,0),MATCH($D91&amp;Q$80,$G$6:$CL$6&amp;$G$2:$CL$2,0)))</f>
        <v>How a Depth to Lime Stone of 0-4 will affect Development Density</v>
      </c>
      <c r="R91" s="125" t="str" cm="1">
        <f t="array" ref="R91">IF(INDEX($G$7:$CL$77,MATCH(R$81&amp;R$84,$C$7:$C$77&amp;$D$7:$D$77,0),MATCH($D91&amp;R$80,$G$6:$CL$6&amp;$G$2:$CL$2,0))=0,"",INDEX($G$7:$CL$77,MATCH(R$81&amp;R$84,$C$7:$C$77&amp;$D$7:$D$77,0),MATCH($D91&amp;R$80,$G$6:$CL$6&amp;$G$2:$CL$2,0)))</f>
        <v>How a Existing Grav Swr Condition of Poor will affect Development Density</v>
      </c>
      <c r="S91" s="125" t="str" cm="1">
        <f t="array" ref="S91">IF(INDEX($G$7:$CL$77,MATCH(S$81&amp;S$84,$C$7:$C$77&amp;$D$7:$D$77,0),MATCH($D91&amp;S$80,$G$6:$CL$6&amp;$G$2:$CL$2,0))=0,"",INDEX($G$7:$CL$77,MATCH(S$81&amp;S$84,$C$7:$C$77&amp;$D$7:$D$77,0),MATCH($D91&amp;S$80,$G$6:$CL$6&amp;$G$2:$CL$2,0)))</f>
        <v/>
      </c>
      <c r="T91" s="125" t="str" cm="1">
        <f t="array" ref="T91">IF(INDEX($G$7:$CL$77,MATCH(T$81&amp;T$84,$C$7:$C$77&amp;$D$7:$D$77,0),MATCH($D91&amp;T$80,$G$6:$CL$6&amp;$G$2:$CL$2,0))=0,"",INDEX($G$7:$CL$77,MATCH(T$81&amp;T$84,$C$7:$C$77&amp;$D$7:$D$77,0),MATCH($D91&amp;T$80,$G$6:$CL$6&amp;$G$2:$CL$2,0)))</f>
        <v>How a Neighborhood Character of Profile 1 will affect Development Density</v>
      </c>
      <c r="U91" s="125" t="str" cm="1">
        <f t="array" ref="U91">IF(INDEX($G$7:$CL$77,MATCH(U$81&amp;U$84,$C$7:$C$77&amp;$D$7:$D$77,0),MATCH($D91&amp;U$80,$G$6:$CL$6&amp;$G$2:$CL$2,0))=0,"",INDEX($G$7:$CL$77,MATCH(U$81&amp;U$84,$C$7:$C$77&amp;$D$7:$D$77,0),MATCH($D91&amp;U$80,$G$6:$CL$6&amp;$G$2:$CL$2,0)))</f>
        <v>How a Water Table Depth of 0-5 will affect Development Density</v>
      </c>
      <c r="V91" s="125" t="str" cm="1">
        <f t="array" ref="V91">IF(INDEX($G$7:$CL$77,MATCH(V$81&amp;V$84,$C$7:$C$77&amp;$D$7:$D$77,0),MATCH($D91&amp;V$80,$G$6:$CL$6&amp;$G$2:$CL$2,0))=0,"",INDEX($G$7:$CL$77,MATCH(V$81&amp;V$84,$C$7:$C$77&amp;$D$7:$D$77,0),MATCH($D91&amp;V$80,$G$6:$CL$6&amp;$G$2:$CL$2,0)))</f>
        <v>How a ROW Open Corridor of 0-3 will affect Development Density</v>
      </c>
      <c r="W91" s="125" t="str" cm="1">
        <f t="array" ref="W91">IF(INDEX($G$7:$CL$77,MATCH(W$81&amp;W$84,$C$7:$C$77&amp;$D$7:$D$77,0),MATCH($D91&amp;W$80,$G$6:$CL$6&amp;$G$2:$CL$2,0))=0,"",INDEX($G$7:$CL$77,MATCH(W$81&amp;W$84,$C$7:$C$77&amp;$D$7:$D$77,0),MATCH($D91&amp;W$80,$G$6:$CL$6&amp;$G$2:$CL$2,0)))</f>
        <v>How a Soil Type of Sand will affect Development Density</v>
      </c>
      <c r="X91" s="125" t="str" cm="1">
        <f t="array" ref="X91">IF(INDEX($G$7:$CL$77,MATCH(X$81&amp;X$84,$C$7:$C$77&amp;$D$7:$D$77,0),MATCH($D91&amp;X$80,$G$6:$CL$6&amp;$G$2:$CL$2,0))=0,"",INDEX($G$7:$CL$77,MATCH(X$81&amp;X$84,$C$7:$C$77&amp;$D$7:$D$77,0),MATCH($D91&amp;X$80,$G$6:$CL$6&amp;$G$2:$CL$2,0)))</f>
        <v>How a Depth to Hard Rock of 0-4 will affect Development Density</v>
      </c>
      <c r="Y91" s="125" t="str" cm="1">
        <f t="array" ref="Y91">IF(INDEX($G$7:$CL$77,MATCH(Y$81&amp;Y$84,$C$7:$C$77&amp;$D$7:$D$77,0),MATCH($D91&amp;Y$80,$G$6:$CL$6&amp;$G$2:$CL$2,0))=0,"",INDEX($G$7:$CL$77,MATCH(Y$81&amp;Y$84,$C$7:$C$77&amp;$D$7:$D$77,0),MATCH($D91&amp;Y$80,$G$6:$CL$6&amp;$G$2:$CL$2,0)))</f>
        <v>How a Depth to Lime Stone of 0-4 will affect Development Density</v>
      </c>
      <c r="Z91" s="125" t="str" cm="1">
        <f t="array" ref="Z91">IF(INDEX($G$7:$CL$77,MATCH(Z$81&amp;Z$84,$C$7:$C$77&amp;$D$7:$D$77,0),MATCH($D91&amp;Z$80,$G$6:$CL$6&amp;$G$2:$CL$2,0))=0,"",INDEX($G$7:$CL$77,MATCH(Z$81&amp;Z$84,$C$7:$C$77&amp;$D$7:$D$77,0),MATCH($D91&amp;Z$80,$G$6:$CL$6&amp;$G$2:$CL$2,0)))</f>
        <v>How a Existing Grav Swr Condition of Poor will affect Development Density</v>
      </c>
      <c r="AA91" s="125" t="str" cm="1">
        <f t="array" ref="AA91">IF(INDEX($G$7:$CL$77,MATCH(AA$81&amp;AA$84,$C$7:$C$77&amp;$D$7:$D$77,0),MATCH($D91&amp;AA$80,$G$6:$CL$6&amp;$G$2:$CL$2,0))=0,"",INDEX($G$7:$CL$77,MATCH(AA$81&amp;AA$84,$C$7:$C$77&amp;$D$7:$D$77,0),MATCH($D91&amp;AA$80,$G$6:$CL$6&amp;$G$2:$CL$2,0)))</f>
        <v/>
      </c>
      <c r="AB91" s="125" t="str" cm="1">
        <f t="array" ref="AB91">IF(INDEX($G$7:$CL$77,MATCH(AB$81&amp;AB$84,$C$7:$C$77&amp;$D$7:$D$77,0),MATCH($D91&amp;AB$80,$G$6:$CL$6&amp;$G$2:$CL$2,0))=0,"",INDEX($G$7:$CL$77,MATCH(AB$81&amp;AB$84,$C$7:$C$77&amp;$D$7:$D$77,0),MATCH($D91&amp;AB$80,$G$6:$CL$6&amp;$G$2:$CL$2,0)))</f>
        <v>How a Neighborhood Character of Profile 1 will affect Development Density</v>
      </c>
      <c r="AC91" s="45"/>
      <c r="AD91" s="45" t="str">
        <f t="shared" si="31"/>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AE91" s="45" t="str">
        <f t="shared" si="32"/>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AF91" s="45" t="str">
        <f t="shared" si="33"/>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row>
    <row r="92" spans="1:100" x14ac:dyDescent="0.35">
      <c r="A92" s="45"/>
      <c r="B92" s="45"/>
      <c r="C92" s="125" t="s">
        <v>40</v>
      </c>
      <c r="D92" s="119" t="str">
        <f>$L$84</f>
        <v>Profile 1</v>
      </c>
      <c r="E92" s="126" t="str" cm="1">
        <f t="array" ref="E92">IF(INDEX($G$7:$CL$77,MATCH(E$81&amp;E$84,$C$7:$C$77&amp;$D$7:$D$77,0),MATCH($D92&amp;E$80,$G$6:$CL$6&amp;$G$2:$CL$2,0))=0,"",INDEX($G$7:$CL$77,MATCH(E$81&amp;E$84,$C$7:$C$77&amp;$D$7:$D$77,0),MATCH($D92&amp;E$80,$G$6:$CL$6&amp;$G$2:$CL$2,0)))</f>
        <v>How a Water Table Depth of 0-5 will affect Neighborhood Characteristic</v>
      </c>
      <c r="F92" s="125" t="str" cm="1">
        <f t="array" ref="F92">IF(INDEX($G$7:$CL$77,MATCH(F$81&amp;F$84,$C$7:$C$77&amp;$D$7:$D$77,0),MATCH($D92&amp;F$80,$G$6:$CL$6&amp;$G$2:$CL$2,0))=0,"",INDEX($G$7:$CL$77,MATCH(F$81&amp;F$84,$C$7:$C$77&amp;$D$7:$D$77,0),MATCH($D92&amp;F$80,$G$6:$CL$6&amp;$G$2:$CL$2,0)))</f>
        <v>How a ROW Open Corridor of 0-3 will affect Neighborhood Characteristic</v>
      </c>
      <c r="G92" s="125" t="str" cm="1">
        <f t="array" ref="G92">IF(INDEX($G$7:$CL$77,MATCH(G$81&amp;G$84,$C$7:$C$77&amp;$D$7:$D$77,0),MATCH($D92&amp;G$80,$G$6:$CL$6&amp;$G$2:$CL$2,0))=0,"",INDEX($G$7:$CL$77,MATCH(G$81&amp;G$84,$C$7:$C$77&amp;$D$7:$D$77,0),MATCH($D92&amp;G$80,$G$6:$CL$6&amp;$G$2:$CL$2,0)))</f>
        <v>How a Soil Type of Sand will affect Neighborhood Characteristic</v>
      </c>
      <c r="H92" s="125" t="str" cm="1">
        <f t="array" ref="H92">IF(INDEX($G$7:$CL$77,MATCH(H$81&amp;H$84,$C$7:$C$77&amp;$D$7:$D$77,0),MATCH($D92&amp;H$80,$G$6:$CL$6&amp;$G$2:$CL$2,0))=0,"",INDEX($G$7:$CL$77,MATCH(H$81&amp;H$84,$C$7:$C$77&amp;$D$7:$D$77,0),MATCH($D92&amp;H$80,$G$6:$CL$6&amp;$G$2:$CL$2,0)))</f>
        <v>How a Depth to Hard Rock of 0-4 will affect Neighborhood Characteristic</v>
      </c>
      <c r="I92" s="125" t="str" cm="1">
        <f t="array" ref="I92">IF(INDEX($G$7:$CL$77,MATCH(I$81&amp;I$84,$C$7:$C$77&amp;$D$7:$D$77,0),MATCH($D92&amp;I$80,$G$6:$CL$6&amp;$G$2:$CL$2,0))=0,"",INDEX($G$7:$CL$77,MATCH(I$81&amp;I$84,$C$7:$C$77&amp;$D$7:$D$77,0),MATCH($D92&amp;I$80,$G$6:$CL$6&amp;$G$2:$CL$2,0)))</f>
        <v>How a Depth to Lime Stone of 0-4 will affect Neighborhood Characteristic</v>
      </c>
      <c r="J92" s="125" t="str" cm="1">
        <f t="array" ref="J92">IF(INDEX($G$7:$CL$77,MATCH(J$81&amp;J$84,$C$7:$C$77&amp;$D$7:$D$77,0),MATCH($D92&amp;J$80,$G$6:$CL$6&amp;$G$2:$CL$2,0))=0,"",INDEX($G$7:$CL$77,MATCH(J$81&amp;J$84,$C$7:$C$77&amp;$D$7:$D$77,0),MATCH($D92&amp;J$80,$G$6:$CL$6&amp;$G$2:$CL$2,0)))</f>
        <v>How a Existing Grav Swr Condition of Poor will affect Neighborhood Characteristic</v>
      </c>
      <c r="K92" s="125" t="str" cm="1">
        <f t="array" ref="K92">IF(INDEX($G$7:$CL$77,MATCH(K$81&amp;K$84,$C$7:$C$77&amp;$D$7:$D$77,0),MATCH($D92&amp;K$80,$G$6:$CL$6&amp;$G$2:$CL$2,0))=0,"",INDEX($G$7:$CL$77,MATCH(K$81&amp;K$84,$C$7:$C$77&amp;$D$7:$D$77,0),MATCH($D92&amp;K$80,$G$6:$CL$6&amp;$G$2:$CL$2,0)))</f>
        <v>How a Development Density of &lt;0.25 Acre Lot will affect Neighborhood Characteristic</v>
      </c>
      <c r="L92" s="125" t="str" cm="1">
        <f t="array" ref="L92">IF(INDEX($G$7:$CL$77,MATCH(L$81&amp;L$84,$C$7:$C$77&amp;$D$7:$D$77,0),MATCH($D92&amp;L$80,$G$6:$CL$6&amp;$G$2:$CL$2,0))=0,"",INDEX($G$7:$CL$77,MATCH(L$81&amp;L$84,$C$7:$C$77&amp;$D$7:$D$77,0),MATCH($D92&amp;L$80,$G$6:$CL$6&amp;$G$2:$CL$2,0)))</f>
        <v/>
      </c>
      <c r="M92" s="125" t="str" cm="1">
        <f t="array" ref="M92">IF(INDEX($G$7:$CL$77,MATCH(M$81&amp;M$84,$C$7:$C$77&amp;$D$7:$D$77,0),MATCH($D92&amp;M$80,$G$6:$CL$6&amp;$G$2:$CL$2,0))=0,"",INDEX($G$7:$CL$77,MATCH(M$81&amp;M$84,$C$7:$C$77&amp;$D$7:$D$77,0),MATCH($D92&amp;M$80,$G$6:$CL$6&amp;$G$2:$CL$2,0)))</f>
        <v>How a Water Table Depth of 0-5 will affect Neighborhood Characteristic</v>
      </c>
      <c r="N92" s="125" t="str" cm="1">
        <f t="array" ref="N92">IF(INDEX($G$7:$CL$77,MATCH(N$81&amp;N$84,$C$7:$C$77&amp;$D$7:$D$77,0),MATCH($D92&amp;N$80,$G$6:$CL$6&amp;$G$2:$CL$2,0))=0,"",INDEX($G$7:$CL$77,MATCH(N$81&amp;N$84,$C$7:$C$77&amp;$D$7:$D$77,0),MATCH($D92&amp;N$80,$G$6:$CL$6&amp;$G$2:$CL$2,0)))</f>
        <v>How a ROW Open Corridor of 0-3 will affect Neighborhood Characteristic</v>
      </c>
      <c r="O92" s="125" t="str" cm="1">
        <f t="array" ref="O92">IF(INDEX($G$7:$CL$77,MATCH(O$81&amp;O$84,$C$7:$C$77&amp;$D$7:$D$77,0),MATCH($D92&amp;O$80,$G$6:$CL$6&amp;$G$2:$CL$2,0))=0,"",INDEX($G$7:$CL$77,MATCH(O$81&amp;O$84,$C$7:$C$77&amp;$D$7:$D$77,0),MATCH($D92&amp;O$80,$G$6:$CL$6&amp;$G$2:$CL$2,0)))</f>
        <v>How a Soil Type of Sand will affect Neighborhood Characteristic</v>
      </c>
      <c r="P92" s="125" t="str" cm="1">
        <f t="array" ref="P92">IF(INDEX($G$7:$CL$77,MATCH(P$81&amp;P$84,$C$7:$C$77&amp;$D$7:$D$77,0),MATCH($D92&amp;P$80,$G$6:$CL$6&amp;$G$2:$CL$2,0))=0,"",INDEX($G$7:$CL$77,MATCH(P$81&amp;P$84,$C$7:$C$77&amp;$D$7:$D$77,0),MATCH($D92&amp;P$80,$G$6:$CL$6&amp;$G$2:$CL$2,0)))</f>
        <v>How a Depth to Hard Rock of 0-4 will affect Neighborhood Characteristic</v>
      </c>
      <c r="Q92" s="125" t="str" cm="1">
        <f t="array" ref="Q92">IF(INDEX($G$7:$CL$77,MATCH(Q$81&amp;Q$84,$C$7:$C$77&amp;$D$7:$D$77,0),MATCH($D92&amp;Q$80,$G$6:$CL$6&amp;$G$2:$CL$2,0))=0,"",INDEX($G$7:$CL$77,MATCH(Q$81&amp;Q$84,$C$7:$C$77&amp;$D$7:$D$77,0),MATCH($D92&amp;Q$80,$G$6:$CL$6&amp;$G$2:$CL$2,0)))</f>
        <v>How a Depth to Lime Stone of 0-4 will affect Neighborhood Characteristic</v>
      </c>
      <c r="R92" s="125" t="str" cm="1">
        <f t="array" ref="R92">IF(INDEX($G$7:$CL$77,MATCH(R$81&amp;R$84,$C$7:$C$77&amp;$D$7:$D$77,0),MATCH($D92&amp;R$80,$G$6:$CL$6&amp;$G$2:$CL$2,0))=0,"",INDEX($G$7:$CL$77,MATCH(R$81&amp;R$84,$C$7:$C$77&amp;$D$7:$D$77,0),MATCH($D92&amp;R$80,$G$6:$CL$6&amp;$G$2:$CL$2,0)))</f>
        <v>How a Existing Grav Swr Condition of Poor will affect Neighborhood Characteristic</v>
      </c>
      <c r="S92" s="125" t="str" cm="1">
        <f t="array" ref="S92">IF(INDEX($G$7:$CL$77,MATCH(S$81&amp;S$84,$C$7:$C$77&amp;$D$7:$D$77,0),MATCH($D92&amp;S$80,$G$6:$CL$6&amp;$G$2:$CL$2,0))=0,"",INDEX($G$7:$CL$77,MATCH(S$81&amp;S$84,$C$7:$C$77&amp;$D$7:$D$77,0),MATCH($D92&amp;S$80,$G$6:$CL$6&amp;$G$2:$CL$2,0)))</f>
        <v>How a Development Density of &lt;0.25 Acre Lot will affect Neighborhood Characteristic</v>
      </c>
      <c r="T92" s="125" t="str" cm="1">
        <f t="array" ref="T92">IF(INDEX($G$7:$CL$77,MATCH(T$81&amp;T$84,$C$7:$C$77&amp;$D$7:$D$77,0),MATCH($D92&amp;T$80,$G$6:$CL$6&amp;$G$2:$CL$2,0))=0,"",INDEX($G$7:$CL$77,MATCH(T$81&amp;T$84,$C$7:$C$77&amp;$D$7:$D$77,0),MATCH($D92&amp;T$80,$G$6:$CL$6&amp;$G$2:$CL$2,0)))</f>
        <v/>
      </c>
      <c r="U92" s="125" t="str" cm="1">
        <f t="array" ref="U92">IF(INDEX($G$7:$CL$77,MATCH(U$81&amp;U$84,$C$7:$C$77&amp;$D$7:$D$77,0),MATCH($D92&amp;U$80,$G$6:$CL$6&amp;$G$2:$CL$2,0))=0,"",INDEX($G$7:$CL$77,MATCH(U$81&amp;U$84,$C$7:$C$77&amp;$D$7:$D$77,0),MATCH($D92&amp;U$80,$G$6:$CL$6&amp;$G$2:$CL$2,0)))</f>
        <v>How a Water Table Depth of 0-5 will affect Neighborhood Characteristic</v>
      </c>
      <c r="V92" s="125" t="str" cm="1">
        <f t="array" ref="V92">IF(INDEX($G$7:$CL$77,MATCH(V$81&amp;V$84,$C$7:$C$77&amp;$D$7:$D$77,0),MATCH($D92&amp;V$80,$G$6:$CL$6&amp;$G$2:$CL$2,0))=0,"",INDEX($G$7:$CL$77,MATCH(V$81&amp;V$84,$C$7:$C$77&amp;$D$7:$D$77,0),MATCH($D92&amp;V$80,$G$6:$CL$6&amp;$G$2:$CL$2,0)))</f>
        <v>How a ROW Open Corridor of 0-3 will affect Neighborhood Characteristic</v>
      </c>
      <c r="W92" s="125" t="str" cm="1">
        <f t="array" ref="W92">IF(INDEX($G$7:$CL$77,MATCH(W$81&amp;W$84,$C$7:$C$77&amp;$D$7:$D$77,0),MATCH($D92&amp;W$80,$G$6:$CL$6&amp;$G$2:$CL$2,0))=0,"",INDEX($G$7:$CL$77,MATCH(W$81&amp;W$84,$C$7:$C$77&amp;$D$7:$D$77,0),MATCH($D92&amp;W$80,$G$6:$CL$6&amp;$G$2:$CL$2,0)))</f>
        <v>How a Soil Type of Sand will affect Neighborhood Characteristic</v>
      </c>
      <c r="X92" s="125" t="str" cm="1">
        <f t="array" ref="X92">IF(INDEX($G$7:$CL$77,MATCH(X$81&amp;X$84,$C$7:$C$77&amp;$D$7:$D$77,0),MATCH($D92&amp;X$80,$G$6:$CL$6&amp;$G$2:$CL$2,0))=0,"",INDEX($G$7:$CL$77,MATCH(X$81&amp;X$84,$C$7:$C$77&amp;$D$7:$D$77,0),MATCH($D92&amp;X$80,$G$6:$CL$6&amp;$G$2:$CL$2,0)))</f>
        <v>How a Depth to Hard Rock of 0-4 will affect Neighborhood Characteristic</v>
      </c>
      <c r="Y92" s="125" t="str" cm="1">
        <f t="array" ref="Y92">IF(INDEX($G$7:$CL$77,MATCH(Y$81&amp;Y$84,$C$7:$C$77&amp;$D$7:$D$77,0),MATCH($D92&amp;Y$80,$G$6:$CL$6&amp;$G$2:$CL$2,0))=0,"",INDEX($G$7:$CL$77,MATCH(Y$81&amp;Y$84,$C$7:$C$77&amp;$D$7:$D$77,0),MATCH($D92&amp;Y$80,$G$6:$CL$6&amp;$G$2:$CL$2,0)))</f>
        <v>How a Depth to Lime Stone of 0-4 will affect Neighborhood Characteristic</v>
      </c>
      <c r="Z92" s="125" t="str" cm="1">
        <f t="array" ref="Z92">IF(INDEX($G$7:$CL$77,MATCH(Z$81&amp;Z$84,$C$7:$C$77&amp;$D$7:$D$77,0),MATCH($D92&amp;Z$80,$G$6:$CL$6&amp;$G$2:$CL$2,0))=0,"",INDEX($G$7:$CL$77,MATCH(Z$81&amp;Z$84,$C$7:$C$77&amp;$D$7:$D$77,0),MATCH($D92&amp;Z$80,$G$6:$CL$6&amp;$G$2:$CL$2,0)))</f>
        <v>How a Existing Grav Swr Condition of Poor will affect Neighborhood Characteristic</v>
      </c>
      <c r="AA92" s="125" t="str" cm="1">
        <f t="array" ref="AA92">IF(INDEX($G$7:$CL$77,MATCH(AA$81&amp;AA$84,$C$7:$C$77&amp;$D$7:$D$77,0),MATCH($D92&amp;AA$80,$G$6:$CL$6&amp;$G$2:$CL$2,0))=0,"",INDEX($G$7:$CL$77,MATCH(AA$81&amp;AA$84,$C$7:$C$77&amp;$D$7:$D$77,0),MATCH($D92&amp;AA$80,$G$6:$CL$6&amp;$G$2:$CL$2,0)))</f>
        <v>How a Development Density of &lt;0.25 Acre Lot will affect Neighborhood Characteristic</v>
      </c>
      <c r="AB92" s="125" t="str" cm="1">
        <f t="array" ref="AB92">IF(INDEX($G$7:$CL$77,MATCH(AB$81&amp;AB$84,$C$7:$C$77&amp;$D$7:$D$77,0),MATCH($D92&amp;AB$80,$G$6:$CL$6&amp;$G$2:$CL$2,0))=0,"",INDEX($G$7:$CL$77,MATCH(AB$81&amp;AB$84,$C$7:$C$77&amp;$D$7:$D$77,0),MATCH($D92&amp;AB$80,$G$6:$CL$6&amp;$G$2:$CL$2,0)))</f>
        <v/>
      </c>
      <c r="AC92" s="45"/>
      <c r="AD92" s="45" t="str">
        <f t="shared" si="31"/>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AE92" s="45" t="str">
        <f t="shared" si="32"/>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AF92" s="45" t="str">
        <f t="shared" si="33"/>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row>
    <row r="93" spans="1:100" x14ac:dyDescent="0.35">
      <c r="A93" s="45"/>
      <c r="B93" s="45"/>
      <c r="C93" s="125"/>
      <c r="D93" s="126"/>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row>
    <row r="94" spans="1:100" x14ac:dyDescent="0.35">
      <c r="A94" s="45"/>
      <c r="B94" s="45"/>
      <c r="C94" s="125"/>
      <c r="D94" s="126"/>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row>
    <row r="95" spans="1:100" x14ac:dyDescent="0.35">
      <c r="A95" s="45"/>
      <c r="B95" s="45"/>
      <c r="C95" s="125" t="s">
        <v>7</v>
      </c>
      <c r="D95" s="126" t="str">
        <f>$E$84</f>
        <v>0-5</v>
      </c>
      <c r="E95" s="126" t="str">
        <f t="array" ref="E95">INDEX($G$46:$G$75,MATCH(C95&amp;D95,$C$46:$C$75&amp;$F$46:$F$75,0))</f>
        <v>The user has indicated that the water table is at a depth of zero to five feet below the ground surface. At this depth the construction costs and efforts of gravity sewer, low-pressure sewer, and vacuum sewer will be affected. Dewatering will be required to construct both low-pressure and vacuum sewer. The unit price of sewer lines for both types of construction should be adjusted to include dewatering. Alternatively, a line item can be added to reflect that dewatering is required in a portion or the entire project area. Dewatering will also be required to construct gravity sewer. The unit price of both gravity sewer and manholes should be adjusted to reflect the dewatering effort. Alternatively, the user may elect to include a separate line item to reflect dewatering in a portion or the entire project area.
It should also be noted that the presence of groundwater at this elevation may affect the requirement to add stabilized material at the bottom of the construction ditch to successfully bed the transmission lines. The user should adjust the unit prices for the various lines to include bedding depending on the circumstances in the project area.
The user may also wish to evaluate the relative cost of installing a low-pressure sewer system via directionally drilling. Construction of most of the lines by directionally drilling will significantly affect the unit price is. The availability and cost of directional drilling relative to conventional construction varies significantly across the state of Florida. The user should obtain local costs to prepare the final cost estimate.</v>
      </c>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row>
    <row r="96" spans="1:100" x14ac:dyDescent="0.35">
      <c r="A96" s="45"/>
      <c r="B96" s="45"/>
      <c r="C96" s="125" t="s">
        <v>14</v>
      </c>
      <c r="D96" s="126" t="str">
        <f>$F$84</f>
        <v>0-3</v>
      </c>
      <c r="E96" s="126" t="str">
        <f t="array" ref="E96">INDEX($G$46:$G$75,MATCH(C96&amp;D96,$C$46:$C$75&amp;$F$46:$F$75,0))</f>
        <v>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v>
      </c>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row>
    <row r="97" spans="1:100" x14ac:dyDescent="0.35">
      <c r="A97" s="45"/>
      <c r="B97" s="45"/>
      <c r="C97" s="125" t="s">
        <v>15</v>
      </c>
      <c r="D97" s="126" t="str">
        <f>$G$84</f>
        <v>Sand</v>
      </c>
      <c r="E97" s="126" t="str">
        <f t="array" ref="E97">INDEX($G$46:$G$75,MATCH(C97&amp;D97,$C$46:$C$75&amp;$F$46:$F$75,0))</f>
        <v>Gravity Systems - The construction cost of gravity systems will be increased relative to the construction costs of a similar system in a sand clay soil type. Construction in sandy areas requires more stabilization of the ditch sides to maintain the construction corridor. Trench boxes are usually required to maintain the stability of the ditch for construction until compaction can begin.
Low-pressure Systems - The construction cost of low-pressure systems may increase relative to the construction costs of similar systems in sand and clay soil type. Construction cost increases would be less than those for gravity systems and similar to those for vacuum systems. Construction in sandy areas requires more stabilization effort to maintain the ditch for construction efforts. Either a wider ditch will be required relative to sand clay construction or shallow trench boxes may be necessary. An alternative for low-pressure systems would be construction by directional drilling.
Vacuum Systems - The construction cost of vacuum systems will be increased relative to the construction costs of a similar system in a sand clay soil type. Construction in sandy areas require more stabilization of the ditch sides to maintain the construction area. Trench boxes are usually required to maintain the stability of the ditch for construction until compaction can begin. Construction cost increases would be less than those for gravity systems and equivalent to those for low-pressure systems.</v>
      </c>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row>
    <row r="98" spans="1:100" x14ac:dyDescent="0.35">
      <c r="A98" s="45"/>
      <c r="B98" s="45"/>
      <c r="C98" s="125" t="s">
        <v>32</v>
      </c>
      <c r="D98" s="126" t="str">
        <f>$H$84</f>
        <v>0-4</v>
      </c>
      <c r="E98" s="126" t="str">
        <f t="array" ref="E98">INDEX($G$46:$G$75,MATCH(C98&amp;D98,$C$46:$C$75&amp;$F$46:$F$75,0))</f>
        <v>Based on your input of depth to hard rock of 0-4 feet, the project will have significant issues installing all sewer types.</v>
      </c>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row>
    <row r="99" spans="1:100" x14ac:dyDescent="0.35">
      <c r="A99" s="45"/>
      <c r="B99" s="45"/>
      <c r="C99" s="125" t="s">
        <v>34</v>
      </c>
      <c r="D99" s="126" t="str">
        <f>$I$84</f>
        <v>0-4</v>
      </c>
      <c r="E99" s="126" t="str">
        <f t="array" ref="E99">INDEX($G$46:$G$75,MATCH(C99&amp;D99,$C$46:$C$75&amp;$F$46:$F$75,0))</f>
        <v>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v>
      </c>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row>
    <row r="100" spans="1:100" x14ac:dyDescent="0.35">
      <c r="A100" s="45"/>
      <c r="B100" s="45"/>
      <c r="C100" s="125" t="s">
        <v>38</v>
      </c>
      <c r="D100" s="126" t="str">
        <f>$J$84</f>
        <v>Poor</v>
      </c>
      <c r="E100" s="126" t="str">
        <f t="array" ref="E100">INDEX($G$46:$G$75,MATCH(C100&amp;D100,$C$46:$C$75&amp;$F$46:$F$75,0))</f>
        <v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v>
      </c>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row>
    <row r="101" spans="1:100" x14ac:dyDescent="0.35">
      <c r="A101" s="45"/>
      <c r="B101" s="45"/>
      <c r="C101" s="125" t="s">
        <v>37</v>
      </c>
      <c r="D101" s="126" t="str">
        <f>$K$84</f>
        <v>&lt;0.25 Acre Lot</v>
      </c>
      <c r="E101" s="126" t="str">
        <f t="array" ref="E101">INDEX($G$46:$G$75,MATCH(C101&amp;D101,$C$46:$C$75&amp;$F$46:$F$75,0))</f>
        <v>Development areas where a lot sizes are less than 1/4 of an acre make gravity sewer and vacuum sewer attractive from a cost standpoint relative to low-pressure sewer. The cost of low-pressure sewer is increased relative to gravity and vacuum sewers due to the increased number of grinder stations required within the system and also the need to upsize lines to serve the density.</v>
      </c>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row>
    <row r="102" spans="1:100" ht="15" thickBot="1" x14ac:dyDescent="0.4">
      <c r="A102" s="45"/>
      <c r="B102" s="45"/>
      <c r="C102" s="125" t="s">
        <v>40</v>
      </c>
      <c r="D102" s="119" t="str">
        <f>$L$84</f>
        <v>Profile 1</v>
      </c>
      <c r="E102" s="126" t="str">
        <f t="array" ref="E102">INDEX($G$46:$G$75,MATCH(C102&amp;D102,$C$46:$C$75&amp;$F$46:$F$75,0))</f>
        <v>Where the characteristic of the project area neighborhoods fall under profile one, the average cost of low-pressure systems and vacuum systems will be reduced compared to gravity sewer systems. The cost of gravity sewer systems will not be affected. The costs of low-pressure systems and vacuum systems are reduced due to the simplicity of connection to the house relative to other neighborhoods.</v>
      </c>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row>
    <row r="103" spans="1:100" x14ac:dyDescent="0.35">
      <c r="A103" s="45"/>
      <c r="B103" s="45" t="s">
        <v>150</v>
      </c>
      <c r="C103" s="127" t="s">
        <v>116</v>
      </c>
      <c r="D103" s="128" t="str">
        <f>Model!$E$39</f>
        <v>It definitely is an issue.</v>
      </c>
      <c r="E103" s="129" t="str">
        <f t="array" ref="E103">INDEX($G$35:$G$44,MATCH(C103&amp;D103,$C$35:$C$44&amp;$F$35:$F$44,0))</f>
        <v xml:space="preserve">For assistance with this matter, you should reach out to your FRWA point of contact. Help can be achieved through the home office staff or through your assigned circuit writer. </v>
      </c>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t="str">
        <f t="shared" si="32"/>
        <v>.</v>
      </c>
      <c r="AF103" s="128" t="str">
        <f t="shared" si="33"/>
        <v>.</v>
      </c>
      <c r="AG103" s="130" t="str">
        <f>_xlfn.TEXTJOIN(". ",TRUE,E103:L103)</f>
        <v xml:space="preserve">For assistance with this matter, you should reach out to your FRWA point of contact. Help can be achieved through the home office staff or through your assigned circuit writer. </v>
      </c>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row>
    <row r="104" spans="1:100" x14ac:dyDescent="0.35">
      <c r="A104" s="45"/>
      <c r="B104" s="45" t="s">
        <v>150</v>
      </c>
      <c r="C104" s="131" t="s">
        <v>117</v>
      </c>
      <c r="D104" s="132" t="str">
        <f>Model!$E$42</f>
        <v>Support the selection of an alternative wastewater collection system.</v>
      </c>
      <c r="E104" s="129" t="str" cm="1">
        <f t="array" ref="E104">INDEX($G$35:$G$44,MATCH(C104&amp;D104,$C$35:$C$44&amp;$F$35:$F$44,0))</f>
        <v xml:space="preserve">Congratulations, you are in a better position than other utilities. However, if you still need assistance you can reach out to your FRWA contact or circuit writer. </v>
      </c>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t="str">
        <f t="shared" si="32"/>
        <v>.</v>
      </c>
      <c r="AF104" s="132" t="str">
        <f t="shared" si="33"/>
        <v>.</v>
      </c>
      <c r="AG104" s="133" t="str">
        <f t="shared" ref="AG104:AG105" si="34">_xlfn.TEXTJOIN(". ",TRUE,E104:L104)</f>
        <v xml:space="preserve">Congratulations, you are in a better position than other utilities. However, if you still need assistance you can reach out to your FRWA contact or circuit writer. </v>
      </c>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row>
    <row r="105" spans="1:100" ht="15" thickBot="1" x14ac:dyDescent="0.4">
      <c r="A105" s="45"/>
      <c r="B105" s="45" t="s">
        <v>150</v>
      </c>
      <c r="C105" s="134" t="s">
        <v>118</v>
      </c>
      <c r="D105" s="135" t="str">
        <f>Model!$E$45</f>
        <v>Support the selection of an alternative wastewater collection system.</v>
      </c>
      <c r="E105" s="129" t="str" cm="1">
        <f t="array" ref="E105">INDEX($G$35:$G$44,MATCH(C105&amp;D105,$C$35:$C$44&amp;$F$35:$F$44,0))</f>
        <v xml:space="preserve">Congratulations, you are in a better position than other utilities. However, if you still need assistance you can reach out to your FRWA contact or circuit writer. </v>
      </c>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t="str">
        <f t="shared" si="32"/>
        <v>.</v>
      </c>
      <c r="AF105" s="135" t="str">
        <f t="shared" si="33"/>
        <v>.</v>
      </c>
      <c r="AG105" s="136" t="str">
        <f t="shared" si="34"/>
        <v xml:space="preserve">Congratulations, you are in a better position than other utilities. However, if you still need assistance you can reach out to your FRWA contact or circuit writer. </v>
      </c>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row>
    <row r="106" spans="1:100" x14ac:dyDescent="0.35">
      <c r="A106" s="45"/>
      <c r="B106" s="45"/>
      <c r="C106" s="45"/>
      <c r="D106" s="45"/>
      <c r="E106" s="137"/>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row>
    <row r="107" spans="1:100" x14ac:dyDescent="0.35">
      <c r="A107" s="45"/>
      <c r="B107" s="45"/>
      <c r="C107" s="45"/>
      <c r="D107" s="45"/>
      <c r="E107" s="137"/>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row>
    <row r="108" spans="1:100" x14ac:dyDescent="0.35">
      <c r="A108" s="45"/>
      <c r="B108" s="45"/>
      <c r="C108" s="45"/>
      <c r="D108" s="45"/>
      <c r="E108" s="137"/>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row>
    <row r="109" spans="1:100"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row>
    <row r="110" spans="1:100"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row>
    <row r="111" spans="1:100"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row>
    <row r="112" spans="1:100"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row>
    <row r="113" spans="1:100"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row>
    <row r="114" spans="1:100"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row>
  </sheetData>
  <sheetProtection algorithmName="SHA-512" hashValue="qFICMw94VYJgnDwO56Mnv9mwY3uSHsI1Bc81rE7MeZ6dZM5s6VMIThetTfcOcEareWQIpZRn/tdByS4EyFzjHw==" saltValue="/vUwq7bS3CF4Gxtj1k32MQ==" spinCount="100000" sheet="1" objects="1" scenarios="1"/>
  <phoneticPr fontId="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E61E-9477-47BF-A762-8BF7EFF30CB0}">
  <sheetPr codeName="Sheet4"/>
  <dimension ref="A1:K116"/>
  <sheetViews>
    <sheetView showRowColHeaders="0" zoomScaleNormal="100" workbookViewId="0">
      <pane xSplit="3" ySplit="4" topLeftCell="D5" activePane="bottomRight" state="frozen"/>
      <selection activeCell="A6" sqref="A6:B6"/>
      <selection pane="topRight" activeCell="A6" sqref="A6:B6"/>
      <selection pane="bottomLeft" activeCell="A6" sqref="A6:B6"/>
      <selection pane="bottomRight" activeCell="D112" sqref="D112"/>
    </sheetView>
  </sheetViews>
  <sheetFormatPr defaultColWidth="0" defaultRowHeight="14.5" zeroHeight="1" x14ac:dyDescent="0.35"/>
  <cols>
    <col min="1" max="1" width="3.453125" hidden="1" customWidth="1"/>
    <col min="2" max="2" width="3.6328125" hidden="1" customWidth="1"/>
    <col min="3" max="3" width="5.1796875" hidden="1" customWidth="1"/>
    <col min="4" max="4" width="13.7265625" customWidth="1"/>
    <col min="5" max="5" width="21" customWidth="1"/>
    <col min="6" max="6" width="17" customWidth="1"/>
    <col min="7" max="7" width="30.81640625" customWidth="1"/>
    <col min="8" max="8" width="17.7265625" customWidth="1"/>
    <col min="9" max="9" width="2.36328125" hidden="1" customWidth="1"/>
    <col min="10" max="10" width="13.90625" hidden="1" customWidth="1"/>
    <col min="11" max="11" width="47.90625" hidden="1" customWidth="1"/>
    <col min="12" max="16384" width="8.7265625" hidden="1"/>
  </cols>
  <sheetData>
    <row r="1" spans="4:11" ht="43.5" customHeight="1" x14ac:dyDescent="0.35">
      <c r="D1" s="193" t="s">
        <v>250</v>
      </c>
      <c r="E1" s="193"/>
      <c r="F1" s="193"/>
      <c r="G1" s="193"/>
      <c r="H1" s="193"/>
    </row>
    <row r="2" spans="4:11" s="7" customFormat="1" ht="18" customHeight="1" x14ac:dyDescent="0.35">
      <c r="D2" s="146" t="s">
        <v>99</v>
      </c>
      <c r="E2" s="146"/>
      <c r="F2" s="146"/>
      <c r="G2" s="146"/>
      <c r="H2" s="146"/>
    </row>
    <row r="3" spans="4:11" ht="16" customHeight="1" x14ac:dyDescent="0.35">
      <c r="D3" s="48" t="s">
        <v>66</v>
      </c>
      <c r="E3" s="188"/>
      <c r="F3" s="188"/>
      <c r="G3" s="48" t="s">
        <v>69</v>
      </c>
      <c r="H3" s="44"/>
    </row>
    <row r="4" spans="4:11" ht="35" customHeight="1" thickBot="1" x14ac:dyDescent="0.6">
      <c r="D4" s="185" t="s">
        <v>112</v>
      </c>
      <c r="E4" s="185"/>
      <c r="F4" s="185"/>
      <c r="G4" s="185"/>
      <c r="H4" s="185"/>
      <c r="J4" s="2" t="s">
        <v>27</v>
      </c>
      <c r="K4" s="2" t="s">
        <v>0</v>
      </c>
    </row>
    <row r="5" spans="4:11" ht="29" customHeight="1" x14ac:dyDescent="0.35">
      <c r="D5" s="186"/>
      <c r="E5" s="186"/>
      <c r="F5" s="186"/>
      <c r="G5" s="186"/>
      <c r="H5" s="186"/>
      <c r="J5" s="2"/>
      <c r="K5" s="2"/>
    </row>
    <row r="6" spans="4:11" ht="35.5" customHeight="1" x14ac:dyDescent="0.35">
      <c r="D6" s="187" t="str">
        <f>IF(Model!$F$9="","",Model!$F$9)</f>
        <v/>
      </c>
      <c r="E6" s="187"/>
      <c r="F6" s="187"/>
      <c r="G6" s="187"/>
      <c r="H6" s="187"/>
      <c r="J6" s="2"/>
      <c r="K6" s="2"/>
    </row>
    <row r="7" spans="4:11" ht="15" customHeight="1" x14ac:dyDescent="0.35">
      <c r="D7" s="189" t="s">
        <v>108</v>
      </c>
      <c r="E7" s="189"/>
      <c r="F7" s="189"/>
      <c r="G7" s="49" t="str">
        <f>IF(Model!K9="","",Model!K9)</f>
        <v/>
      </c>
      <c r="H7" s="49"/>
      <c r="J7" s="2"/>
      <c r="K7" s="2"/>
    </row>
    <row r="8" spans="4:11" ht="15" customHeight="1" x14ac:dyDescent="0.35">
      <c r="D8" s="189" t="s">
        <v>109</v>
      </c>
      <c r="E8" s="189"/>
      <c r="F8" s="189"/>
      <c r="G8" s="50" t="str">
        <f>IF(Model!K10="","",Model!K10)</f>
        <v/>
      </c>
      <c r="H8" s="49"/>
      <c r="J8" s="2"/>
      <c r="K8" s="2"/>
    </row>
    <row r="9" spans="4:11" ht="15" customHeight="1" x14ac:dyDescent="0.35">
      <c r="D9" s="189" t="s">
        <v>110</v>
      </c>
      <c r="E9" s="189"/>
      <c r="F9" s="189"/>
      <c r="G9" s="50" t="str">
        <f>IF(Model!F10="","",Model!F10)</f>
        <v/>
      </c>
      <c r="H9" s="49"/>
      <c r="J9" s="2"/>
      <c r="K9" s="2"/>
    </row>
    <row r="10" spans="4:11" ht="15" customHeight="1" x14ac:dyDescent="0.35">
      <c r="D10" s="189" t="s">
        <v>111</v>
      </c>
      <c r="E10" s="189"/>
      <c r="F10" s="189"/>
      <c r="G10" s="50" t="str">
        <f>IF(Model!F12="","",Model!F12)</f>
        <v/>
      </c>
      <c r="H10" s="49"/>
      <c r="J10" s="2"/>
      <c r="K10" s="2"/>
    </row>
    <row r="11" spans="4:11" ht="23" customHeight="1" x14ac:dyDescent="0.35">
      <c r="D11" s="190" t="s">
        <v>112</v>
      </c>
      <c r="E11" s="190"/>
      <c r="F11" s="190"/>
      <c r="G11" s="190"/>
      <c r="H11" s="190"/>
      <c r="J11" s="2"/>
      <c r="K11" s="2"/>
    </row>
    <row r="12" spans="4:11" ht="140" customHeight="1" x14ac:dyDescent="0.35">
      <c r="D12" s="191" t="s">
        <v>107</v>
      </c>
      <c r="E12" s="191"/>
      <c r="F12" s="191"/>
      <c r="G12" s="191"/>
      <c r="H12" s="191"/>
      <c r="J12" s="2"/>
      <c r="K12" s="2"/>
    </row>
    <row r="13" spans="4:11" ht="26" customHeight="1" x14ac:dyDescent="0.35">
      <c r="D13" s="192" t="s">
        <v>207</v>
      </c>
      <c r="E13" s="192"/>
      <c r="F13" s="192"/>
      <c r="G13" s="192"/>
      <c r="H13" s="192"/>
      <c r="J13" s="2"/>
      <c r="K13" s="2"/>
    </row>
    <row r="14" spans="4:11" ht="18" customHeight="1" x14ac:dyDescent="0.35">
      <c r="D14" s="189" t="s">
        <v>9</v>
      </c>
      <c r="E14" s="189"/>
      <c r="F14" s="51" t="str">
        <f>Model!J21</f>
        <v>0-5</v>
      </c>
      <c r="G14" s="52" t="s">
        <v>11</v>
      </c>
      <c r="H14" s="49" t="str">
        <f>Model!J29</f>
        <v>Sand</v>
      </c>
      <c r="J14" s="2"/>
      <c r="K14" s="2"/>
    </row>
    <row r="15" spans="4:11" ht="18" customHeight="1" x14ac:dyDescent="0.35">
      <c r="D15" s="189" t="s">
        <v>10</v>
      </c>
      <c r="E15" s="189"/>
      <c r="F15" s="51" t="str">
        <f>Model!J23</f>
        <v>0-3</v>
      </c>
      <c r="G15" s="52" t="s">
        <v>73</v>
      </c>
      <c r="H15" s="51" t="str">
        <f>Model!J31</f>
        <v>0-4</v>
      </c>
      <c r="J15" s="2"/>
      <c r="K15" s="2"/>
    </row>
    <row r="16" spans="4:11" ht="18" customHeight="1" x14ac:dyDescent="0.35">
      <c r="D16" s="189" t="s">
        <v>76</v>
      </c>
      <c r="E16" s="189"/>
      <c r="F16" s="49" t="str">
        <f>Model!J25</f>
        <v>&lt;0.25 Acre Lot</v>
      </c>
      <c r="G16" s="52" t="s">
        <v>105</v>
      </c>
      <c r="H16" s="51" t="str">
        <f>Model!J33</f>
        <v>0-4</v>
      </c>
      <c r="J16" s="2"/>
      <c r="K16" s="2"/>
    </row>
    <row r="17" spans="1:11" ht="18" customHeight="1" x14ac:dyDescent="0.35">
      <c r="D17" s="189" t="s">
        <v>106</v>
      </c>
      <c r="E17" s="189"/>
      <c r="F17" s="49" t="str">
        <f>Model!J27</f>
        <v>Profile 1</v>
      </c>
      <c r="G17" s="52" t="s">
        <v>75</v>
      </c>
      <c r="H17" s="49" t="str">
        <f>Model!J35</f>
        <v>Poor</v>
      </c>
      <c r="J17" s="2"/>
      <c r="K17" s="2"/>
    </row>
    <row r="18" spans="1:11" ht="15" customHeight="1" x14ac:dyDescent="0.35">
      <c r="D18" s="49"/>
      <c r="E18" s="49"/>
      <c r="F18" s="49"/>
      <c r="G18" s="49"/>
      <c r="H18" s="49"/>
      <c r="J18" s="2"/>
      <c r="K18" s="2"/>
    </row>
    <row r="19" spans="1:11" ht="15" customHeight="1" x14ac:dyDescent="0.35">
      <c r="D19" s="49"/>
      <c r="E19" s="49"/>
      <c r="F19" s="49"/>
      <c r="G19" s="49"/>
      <c r="H19" s="49"/>
      <c r="J19" s="2"/>
      <c r="K19" s="2"/>
    </row>
    <row r="20" spans="1:11" ht="18" customHeight="1" x14ac:dyDescent="0.35">
      <c r="A20" s="5" t="s">
        <v>7</v>
      </c>
      <c r="B20" s="5"/>
      <c r="C20" s="5"/>
      <c r="D20" s="181" t="str">
        <f>K20&amp;" -- YOUR INPUT: "&amp;J20</f>
        <v>WATER TABLE DEPTH -- YOUR INPUT: 0-5</v>
      </c>
      <c r="E20" s="181"/>
      <c r="F20" s="181"/>
      <c r="G20" s="181"/>
      <c r="H20" s="181"/>
      <c r="I20" s="12"/>
      <c r="J20" s="13" t="str">
        <f t="array" ref="J20">INDEX(Calcs!$D$85:$D$108,MATCH(A20,Calcs!$C$85:$C$108,0))</f>
        <v>0-5</v>
      </c>
      <c r="K20" s="14" t="s">
        <v>98</v>
      </c>
    </row>
    <row r="21" spans="1:11" ht="111.5" customHeight="1" x14ac:dyDescent="0.35">
      <c r="A21" s="5" t="s">
        <v>7</v>
      </c>
      <c r="B21" s="5"/>
      <c r="C21" s="5"/>
      <c r="D21" s="182" t="s">
        <v>229</v>
      </c>
      <c r="E21" s="184"/>
      <c r="F21" s="184"/>
      <c r="G21" s="184"/>
      <c r="H21" s="184"/>
      <c r="J21" s="11"/>
      <c r="K21" s="4"/>
    </row>
    <row r="22" spans="1:11" ht="238.5" customHeight="1" x14ac:dyDescent="0.35">
      <c r="A22" s="5" t="s">
        <v>7</v>
      </c>
      <c r="B22" s="5"/>
      <c r="C22" s="5"/>
      <c r="D22" s="182" t="str">
        <f>INDEX(Calcs!$E$95:$E$102,MATCH(A22,Calcs!$C$95:$C$102,0))</f>
        <v>The user has indicated that the water table is at a depth of zero to five feet below the ground surface. At this depth the construction costs and efforts of gravity sewer, low-pressure sewer, and vacuum sewer will be affected. Dewatering will be required to construct both low-pressure and vacuum sewer. The unit price of sewer lines for both types of construction should be adjusted to include dewatering. Alternatively, a line item can be added to reflect that dewatering is required in a portion or the entire project area. Dewatering will also be required to construct gravity sewer. The unit price of both gravity sewer and manholes should be adjusted to reflect the dewatering effort. Alternatively, the user may elect to include a separate line item to reflect dewatering in a portion or the entire project area.
It should also be noted that the presence of groundwater at this elevation may affect the requirement to add stabilized material at the bottom of the construction ditch to successfully bed the transmission lines. The user should adjust the unit prices for the various lines to include bedding depending on the circumstances in the project area.
The user may also wish to evaluate the relative cost of installing a low-pressure sewer system via directionally drilling. Construction of most of the lines by directionally drilling will significantly affect the unit price is. The availability and cost of directional drilling relative to conventional construction varies significantly across the state of Florida. The user should obtain local costs to prepare the final cost estimate.</v>
      </c>
      <c r="E22" s="182"/>
      <c r="F22" s="182"/>
      <c r="G22" s="182"/>
      <c r="H22" s="182"/>
      <c r="I22" s="9"/>
      <c r="J22" s="11"/>
      <c r="K22" s="4"/>
    </row>
    <row r="23" spans="1:11" ht="18" customHeight="1" x14ac:dyDescent="0.35">
      <c r="A23" s="5"/>
      <c r="B23" s="5"/>
      <c r="C23" s="5"/>
      <c r="D23" s="183" t="s">
        <v>95</v>
      </c>
      <c r="E23" s="183"/>
      <c r="F23" s="183"/>
      <c r="G23" s="183"/>
      <c r="H23" s="183"/>
      <c r="I23" s="9"/>
      <c r="J23" s="11"/>
      <c r="K23" s="4"/>
    </row>
    <row r="24" spans="1:11" ht="80" customHeight="1" x14ac:dyDescent="0.35">
      <c r="A24" s="5" t="s">
        <v>7</v>
      </c>
      <c r="B24" s="5" t="s">
        <v>70</v>
      </c>
      <c r="C24" s="5"/>
      <c r="D24" s="182" t="str">
        <f>INDEX(Calcs!$AD$85:$AF$108,MATCH(A24,Calcs!$C$85:$C$108,0),MATCH(B24,Calcs!$AD$83:$AF$83,0))</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E24" s="182"/>
      <c r="F24" s="182"/>
      <c r="G24" s="182"/>
      <c r="H24" s="182"/>
      <c r="I24" s="9"/>
      <c r="J24" s="11"/>
      <c r="K24" s="4"/>
    </row>
    <row r="25" spans="1:11" ht="18" customHeight="1" x14ac:dyDescent="0.35">
      <c r="A25" s="5"/>
      <c r="B25" s="5"/>
      <c r="C25" s="5"/>
      <c r="D25" s="183" t="s">
        <v>96</v>
      </c>
      <c r="E25" s="183"/>
      <c r="F25" s="183"/>
      <c r="G25" s="183"/>
      <c r="H25" s="183"/>
      <c r="I25" s="9"/>
      <c r="J25" s="11"/>
      <c r="K25" s="4"/>
    </row>
    <row r="26" spans="1:11" ht="80" customHeight="1" x14ac:dyDescent="0.35">
      <c r="A26" s="5" t="s">
        <v>7</v>
      </c>
      <c r="B26" s="5" t="s">
        <v>71</v>
      </c>
      <c r="C26" s="5"/>
      <c r="D26" s="182" t="str">
        <f t="array" ref="D26">INDEX(Calcs!$AD$85:$AF$108,MATCH(A26,Calcs!$C$85:$C$108,0),MATCH(B26,Calcs!$AD$83:$AF$83,0))</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E26" s="182"/>
      <c r="F26" s="182"/>
      <c r="G26" s="182"/>
      <c r="H26" s="182"/>
      <c r="I26" s="9"/>
      <c r="J26" s="11"/>
      <c r="K26" s="4"/>
    </row>
    <row r="27" spans="1:11" ht="18" customHeight="1" x14ac:dyDescent="0.35">
      <c r="A27" s="5"/>
      <c r="B27" s="5"/>
      <c r="C27" s="5"/>
      <c r="D27" s="183" t="s">
        <v>97</v>
      </c>
      <c r="E27" s="183"/>
      <c r="F27" s="183"/>
      <c r="G27" s="183"/>
      <c r="H27" s="183"/>
      <c r="I27" s="9"/>
      <c r="J27" s="11"/>
      <c r="K27" s="4"/>
    </row>
    <row r="28" spans="1:11" ht="80" customHeight="1" x14ac:dyDescent="0.35">
      <c r="A28" s="5" t="s">
        <v>7</v>
      </c>
      <c r="B28" s="5" t="s">
        <v>72</v>
      </c>
      <c r="C28" s="5"/>
      <c r="D28" s="182" t="str">
        <f t="array" ref="D28">INDEX(Calcs!$AD$85:$AF$108,MATCH(A28,Calcs!$C$85:$C$108,0),MATCH(B28,Calcs!$AD$83:$AF$83,0))</f>
        <v>How a ROW Open Corridor of 0-3 will affect Water Table. How a Soil Type of Sand will affect Water Table. How a Depth to Hard Rock of 0-4 will affect Water Table. How a Depth to Lime Stone of 0-4 will affect Water Table. How a Existing Grav Swr Condition of Poor will affect Water Table. How a Development Density of &lt;0.25 Acre Lot will affect Water Table. How a Neighborhood Character of Profile 1 will affect Water Table.</v>
      </c>
      <c r="E28" s="182"/>
      <c r="F28" s="182"/>
      <c r="G28" s="182"/>
      <c r="H28" s="182"/>
      <c r="I28" s="9"/>
      <c r="J28" s="11"/>
      <c r="K28" s="4"/>
    </row>
    <row r="29" spans="1:11" ht="18" customHeight="1" x14ac:dyDescent="0.35">
      <c r="A29" s="5"/>
      <c r="B29" s="5"/>
      <c r="C29" s="5"/>
      <c r="D29" s="53"/>
      <c r="E29" s="53"/>
      <c r="F29" s="53"/>
      <c r="G29" s="53"/>
      <c r="H29" s="53"/>
      <c r="I29" s="9"/>
      <c r="J29" s="11"/>
      <c r="K29" s="4"/>
    </row>
    <row r="30" spans="1:11" ht="15" customHeight="1" x14ac:dyDescent="0.35">
      <c r="A30" s="5"/>
      <c r="B30" s="5"/>
      <c r="C30" s="5"/>
      <c r="D30" s="53"/>
      <c r="E30" s="53"/>
      <c r="F30" s="53"/>
      <c r="G30" s="53"/>
      <c r="H30" s="53"/>
      <c r="I30" s="9"/>
      <c r="J30" s="11"/>
      <c r="K30" s="4"/>
    </row>
    <row r="31" spans="1:11" ht="18" customHeight="1" x14ac:dyDescent="0.35">
      <c r="A31" s="5" t="s">
        <v>14</v>
      </c>
      <c r="B31" s="5"/>
      <c r="C31" s="5"/>
      <c r="D31" s="181" t="str">
        <f>K31&amp;" -- YOUR INPUT: "&amp;J31</f>
        <v>OPEN CONSTRUCTION CORRIDOR -- YOUR INPUT: 0-3</v>
      </c>
      <c r="E31" s="181"/>
      <c r="F31" s="181"/>
      <c r="G31" s="181"/>
      <c r="H31" s="181"/>
      <c r="I31" s="9"/>
      <c r="J31" s="13" t="str">
        <f t="array" ref="J31">INDEX(Calcs!$D$85:$D$108,MATCH(A31,Calcs!$C$85:$C$108,0))</f>
        <v>0-3</v>
      </c>
      <c r="K31" s="4" t="s">
        <v>154</v>
      </c>
    </row>
    <row r="32" spans="1:11" ht="81.5" customHeight="1" x14ac:dyDescent="0.35">
      <c r="A32" s="5" t="s">
        <v>14</v>
      </c>
      <c r="B32" s="5"/>
      <c r="C32" s="5"/>
      <c r="D32" s="182" t="s">
        <v>231</v>
      </c>
      <c r="E32" s="182"/>
      <c r="F32" s="182"/>
      <c r="G32" s="182"/>
      <c r="H32" s="182"/>
      <c r="I32" s="9"/>
      <c r="J32" s="11"/>
      <c r="K32" s="4"/>
    </row>
    <row r="33" spans="1:11" ht="103.5" customHeight="1" x14ac:dyDescent="0.35">
      <c r="A33" s="5" t="s">
        <v>14</v>
      </c>
      <c r="B33" s="5"/>
      <c r="C33" s="5"/>
      <c r="D33" s="182" t="str">
        <f>INDEX(Calcs!$E$95:$E$102,MATCH(A33,Calcs!$C$95:$C$102,0))</f>
        <v>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v>
      </c>
      <c r="E33" s="182"/>
      <c r="F33" s="182"/>
      <c r="G33" s="182"/>
      <c r="H33" s="182"/>
      <c r="I33" s="9"/>
      <c r="J33" s="11"/>
      <c r="K33" s="4"/>
    </row>
    <row r="34" spans="1:11" ht="18" customHeight="1" x14ac:dyDescent="0.35">
      <c r="A34" s="5" t="s">
        <v>14</v>
      </c>
      <c r="B34" s="5"/>
      <c r="C34" s="5"/>
      <c r="D34" s="183" t="s">
        <v>95</v>
      </c>
      <c r="E34" s="183"/>
      <c r="F34" s="183"/>
      <c r="G34" s="183"/>
      <c r="H34" s="183"/>
      <c r="I34" s="9"/>
      <c r="J34" s="11"/>
      <c r="K34" s="4"/>
    </row>
    <row r="35" spans="1:11" ht="80" customHeight="1" x14ac:dyDescent="0.35">
      <c r="A35" s="5" t="s">
        <v>14</v>
      </c>
      <c r="B35" s="5" t="s">
        <v>70</v>
      </c>
      <c r="C35" s="5"/>
      <c r="D35" s="182" t="str">
        <f>INDEX(Calcs!$AD$85:$AF$108,MATCH(A35,Calcs!$C$85:$C$108,0),MATCH(B35,Calcs!$AD$83:$AF$83,0))</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E35" s="182"/>
      <c r="F35" s="182"/>
      <c r="G35" s="182"/>
      <c r="H35" s="182"/>
      <c r="I35" s="9"/>
      <c r="J35" s="11"/>
      <c r="K35" s="4"/>
    </row>
    <row r="36" spans="1:11" ht="18" customHeight="1" x14ac:dyDescent="0.35">
      <c r="A36" s="5" t="s">
        <v>14</v>
      </c>
      <c r="B36" s="5"/>
      <c r="C36" s="5"/>
      <c r="D36" s="183" t="s">
        <v>96</v>
      </c>
      <c r="E36" s="183"/>
      <c r="F36" s="183"/>
      <c r="G36" s="183"/>
      <c r="H36" s="183"/>
      <c r="I36" s="9"/>
      <c r="J36" s="11"/>
      <c r="K36" s="4"/>
    </row>
    <row r="37" spans="1:11" ht="80" customHeight="1" x14ac:dyDescent="0.35">
      <c r="A37" s="5" t="s">
        <v>14</v>
      </c>
      <c r="B37" s="5" t="s">
        <v>71</v>
      </c>
      <c r="C37" s="5"/>
      <c r="D37" s="182" t="str">
        <f t="array" ref="D37">INDEX(Calcs!$AD$85:$AF$108,MATCH(A37,Calcs!$C$85:$C$108,0),MATCH(B37,Calcs!$AD$83:$AF$83,0))</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E37" s="182"/>
      <c r="F37" s="182"/>
      <c r="G37" s="182"/>
      <c r="H37" s="182"/>
      <c r="I37" s="9"/>
      <c r="J37" s="11"/>
      <c r="K37" s="4"/>
    </row>
    <row r="38" spans="1:11" ht="18" customHeight="1" x14ac:dyDescent="0.35">
      <c r="A38" s="5" t="s">
        <v>14</v>
      </c>
      <c r="B38" s="5"/>
      <c r="C38" s="5"/>
      <c r="D38" s="183" t="s">
        <v>97</v>
      </c>
      <c r="E38" s="183"/>
      <c r="F38" s="183"/>
      <c r="G38" s="183"/>
      <c r="H38" s="183"/>
      <c r="I38" s="9"/>
      <c r="J38" s="11"/>
      <c r="K38" s="4"/>
    </row>
    <row r="39" spans="1:11" ht="80" customHeight="1" x14ac:dyDescent="0.35">
      <c r="A39" s="5" t="s">
        <v>14</v>
      </c>
      <c r="B39" s="5" t="s">
        <v>72</v>
      </c>
      <c r="C39" s="5"/>
      <c r="D39" s="182" t="str">
        <f t="array" ref="D39">INDEX(Calcs!$AD$85:$AF$108,MATCH(A39,Calcs!$C$85:$C$108,0),MATCH(B39,Calcs!$AD$83:$AF$83,0))</f>
        <v>How a Water Table Depth of 0-5 will affect Open Right-of-Way. How a Soil Type of Sand will affect Open Right-of-Way. How a Depth to Hard Rock of 0-4 will affect Open Right-of-Way. How a Depth to Lime Stone of 0-4 will affect Open Right-of-Way. How a Existing Grav Swr Condition of Poor will affect Open Right-of-Way. How a Development Density of &lt;0.25 Acre Lot will affect Open Right-of-Way. How a Neighborhood Character of Profile 1 will affect Open Right-of-Way.</v>
      </c>
      <c r="E39" s="182"/>
      <c r="F39" s="182"/>
      <c r="G39" s="182"/>
      <c r="H39" s="182"/>
      <c r="I39" s="9"/>
      <c r="J39" s="11"/>
      <c r="K39" s="4"/>
    </row>
    <row r="40" spans="1:11" ht="18" customHeight="1" x14ac:dyDescent="0.35">
      <c r="A40" s="5">
        <v>18</v>
      </c>
      <c r="B40" s="5"/>
      <c r="C40" s="5"/>
      <c r="D40" s="53"/>
      <c r="E40" s="53"/>
      <c r="F40" s="53"/>
      <c r="G40" s="53"/>
      <c r="H40" s="53"/>
      <c r="I40" s="9"/>
      <c r="J40" s="11"/>
      <c r="K40" s="4"/>
    </row>
    <row r="41" spans="1:11" ht="18" customHeight="1" x14ac:dyDescent="0.35">
      <c r="A41" s="5">
        <v>18</v>
      </c>
      <c r="B41" s="5"/>
      <c r="C41" s="5"/>
      <c r="D41" s="53"/>
      <c r="E41" s="53"/>
      <c r="F41" s="53"/>
      <c r="G41" s="53"/>
      <c r="H41" s="53"/>
      <c r="I41" s="9"/>
      <c r="J41" s="11"/>
      <c r="K41" s="4"/>
    </row>
    <row r="42" spans="1:11" ht="18" customHeight="1" x14ac:dyDescent="0.35">
      <c r="A42" s="5" t="s">
        <v>37</v>
      </c>
      <c r="B42" s="5"/>
      <c r="C42" s="5"/>
      <c r="D42" s="181" t="str">
        <f>K42&amp;" -- YOUR INPUT: "&amp;J42</f>
        <v>DENSITY OF DEVELOPMENT -- YOUR INPUT: &lt;0.25 Acre Lot</v>
      </c>
      <c r="E42" s="181"/>
      <c r="F42" s="181"/>
      <c r="G42" s="181"/>
      <c r="H42" s="181"/>
      <c r="I42" s="9"/>
      <c r="J42" s="13" t="str">
        <f t="array" ref="J42">INDEX(Calcs!$D$85:$D$108,MATCH(A42,Calcs!$C$85:$C$108,0))</f>
        <v>&lt;0.25 Acre Lot</v>
      </c>
      <c r="K42" s="4" t="s">
        <v>155</v>
      </c>
    </row>
    <row r="43" spans="1:11" ht="39.5" customHeight="1" x14ac:dyDescent="0.35">
      <c r="A43" s="5" t="s">
        <v>37</v>
      </c>
      <c r="B43" s="5"/>
      <c r="C43" s="5"/>
      <c r="D43" s="182" t="s">
        <v>253</v>
      </c>
      <c r="E43" s="182"/>
      <c r="F43" s="182"/>
      <c r="G43" s="182"/>
      <c r="H43" s="182"/>
      <c r="I43" s="9"/>
      <c r="J43" s="11"/>
      <c r="K43" s="4"/>
    </row>
    <row r="44" spans="1:11" ht="119.5" customHeight="1" x14ac:dyDescent="0.35">
      <c r="A44" s="5" t="s">
        <v>37</v>
      </c>
      <c r="B44" s="5"/>
      <c r="C44" s="5"/>
      <c r="D44" s="182" t="str">
        <f>INDEX(Calcs!$E$95:$E$102,MATCH(A44,Calcs!$C$95:$C$102,0))</f>
        <v>Development areas where a lot sizes are less than 1/4 of an acre make gravity sewer and vacuum sewer attractive from a cost standpoint relative to low-pressure sewer. The cost of low-pressure sewer is increased relative to gravity and vacuum sewers due to the increased number of grinder stations required within the system and also the need to upsize lines to serve the density.</v>
      </c>
      <c r="E44" s="182"/>
      <c r="F44" s="182"/>
      <c r="G44" s="182"/>
      <c r="H44" s="182"/>
      <c r="I44" s="9"/>
      <c r="J44" s="11"/>
      <c r="K44" s="4"/>
    </row>
    <row r="45" spans="1:11" ht="18" customHeight="1" x14ac:dyDescent="0.35">
      <c r="A45" s="5" t="s">
        <v>37</v>
      </c>
      <c r="B45" s="5"/>
      <c r="C45" s="5"/>
      <c r="D45" s="183" t="s">
        <v>95</v>
      </c>
      <c r="E45" s="183"/>
      <c r="F45" s="183"/>
      <c r="G45" s="183"/>
      <c r="H45" s="183"/>
      <c r="I45" s="9"/>
      <c r="J45" s="11"/>
      <c r="K45" s="4"/>
    </row>
    <row r="46" spans="1:11" ht="80" customHeight="1" x14ac:dyDescent="0.35">
      <c r="A46" s="5" t="s">
        <v>37</v>
      </c>
      <c r="B46" s="5" t="s">
        <v>70</v>
      </c>
      <c r="C46" s="5"/>
      <c r="D46" s="182" t="str">
        <f>INDEX(Calcs!$AD$85:$AF$108,MATCH(A46,Calcs!$C$85:$C$108,0),MATCH(B46,Calcs!$AD$83:$AF$83,0))</f>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E46" s="182"/>
      <c r="F46" s="182"/>
      <c r="G46" s="182"/>
      <c r="H46" s="182"/>
      <c r="I46" s="9"/>
      <c r="J46" s="11"/>
      <c r="K46" s="4"/>
    </row>
    <row r="47" spans="1:11" ht="18" customHeight="1" x14ac:dyDescent="0.35">
      <c r="A47" s="5" t="s">
        <v>37</v>
      </c>
      <c r="B47" s="5"/>
      <c r="C47" s="5"/>
      <c r="D47" s="183" t="s">
        <v>96</v>
      </c>
      <c r="E47" s="183"/>
      <c r="F47" s="183"/>
      <c r="G47" s="183"/>
      <c r="H47" s="183"/>
      <c r="I47" s="9"/>
      <c r="J47" s="11"/>
      <c r="K47" s="4"/>
    </row>
    <row r="48" spans="1:11" ht="80" customHeight="1" x14ac:dyDescent="0.35">
      <c r="A48" s="5" t="s">
        <v>37</v>
      </c>
      <c r="B48" s="5" t="s">
        <v>71</v>
      </c>
      <c r="C48" s="5"/>
      <c r="D48" s="182" t="str">
        <f t="array" ref="D48">INDEX(Calcs!$AD$85:$AF$108,MATCH(A48,Calcs!$C$85:$C$108,0),MATCH(B48,Calcs!$AD$83:$AF$83,0))</f>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E48" s="182"/>
      <c r="F48" s="182"/>
      <c r="G48" s="182"/>
      <c r="H48" s="182"/>
      <c r="I48" s="9"/>
      <c r="J48" s="11"/>
      <c r="K48" s="4"/>
    </row>
    <row r="49" spans="1:11" ht="18" customHeight="1" x14ac:dyDescent="0.35">
      <c r="A49" s="5" t="s">
        <v>37</v>
      </c>
      <c r="B49" s="5"/>
      <c r="C49" s="5"/>
      <c r="D49" s="183" t="s">
        <v>97</v>
      </c>
      <c r="E49" s="183"/>
      <c r="F49" s="183"/>
      <c r="G49" s="183"/>
      <c r="H49" s="183"/>
      <c r="I49" s="9"/>
      <c r="J49" s="11"/>
      <c r="K49" s="4"/>
    </row>
    <row r="50" spans="1:11" ht="80" customHeight="1" x14ac:dyDescent="0.35">
      <c r="A50" s="5" t="s">
        <v>37</v>
      </c>
      <c r="B50" s="5" t="s">
        <v>72</v>
      </c>
      <c r="C50" s="5"/>
      <c r="D50" s="182" t="str">
        <f t="array" ref="D50">INDEX(Calcs!$AD$85:$AF$108,MATCH(A50,Calcs!$C$85:$C$108,0),MATCH(B50,Calcs!$AD$83:$AF$83,0))</f>
        <v>How a Water Table Depth of 0-5 will affect Development Density. How a ROW Open Corridor of 0-3 will affect Development Density. How a Soil Type of Sand will affect Development Density. How a Depth to Hard Rock of 0-4 will affect Development Density. How a Depth to Lime Stone of 0-4 will affect Development Density. How a Existing Grav Swr Condition of Poor will affect Development Density. How a Neighborhood Character of Profile 1 will affect Development Density.</v>
      </c>
      <c r="E50" s="182"/>
      <c r="F50" s="182"/>
      <c r="G50" s="182"/>
      <c r="H50" s="182"/>
      <c r="I50" s="9"/>
      <c r="J50" s="11"/>
      <c r="K50" s="4"/>
    </row>
    <row r="51" spans="1:11" ht="18" customHeight="1" x14ac:dyDescent="0.35">
      <c r="D51" s="54"/>
      <c r="E51" s="54"/>
      <c r="F51" s="54"/>
      <c r="G51" s="54"/>
      <c r="H51" s="54"/>
      <c r="I51" s="10"/>
      <c r="J51" s="1"/>
    </row>
    <row r="52" spans="1:11" ht="18" customHeight="1" x14ac:dyDescent="0.35">
      <c r="D52" s="54"/>
      <c r="E52" s="54"/>
      <c r="F52" s="54"/>
      <c r="G52" s="54"/>
      <c r="H52" s="54"/>
      <c r="I52" s="10"/>
      <c r="J52" s="1"/>
    </row>
    <row r="53" spans="1:11" ht="18" customHeight="1" x14ac:dyDescent="0.35">
      <c r="A53" s="5" t="s">
        <v>40</v>
      </c>
      <c r="B53" s="5"/>
      <c r="C53" s="5"/>
      <c r="D53" s="181" t="str">
        <f>K53&amp;" -- YOUR INPUT: "&amp;J53</f>
        <v>CHARACTER OF NEIGHBORHOOD -- YOUR INPUT: Profile 1</v>
      </c>
      <c r="E53" s="181"/>
      <c r="F53" s="181"/>
      <c r="G53" s="181"/>
      <c r="H53" s="181"/>
      <c r="I53" s="9"/>
      <c r="J53" s="13" t="str">
        <f t="array" ref="J53">INDEX(Calcs!$D$85:$D$108,MATCH(A53,Calcs!$C$85:$C$108,0))</f>
        <v>Profile 1</v>
      </c>
      <c r="K53" s="4" t="s">
        <v>156</v>
      </c>
    </row>
    <row r="54" spans="1:11" ht="90" customHeight="1" x14ac:dyDescent="0.35">
      <c r="A54" s="5" t="s">
        <v>40</v>
      </c>
      <c r="B54" s="5"/>
      <c r="C54" s="5"/>
      <c r="D54" s="182" t="s">
        <v>232</v>
      </c>
      <c r="E54" s="182"/>
      <c r="F54" s="182"/>
      <c r="G54" s="182"/>
      <c r="H54" s="182"/>
      <c r="I54" s="9"/>
      <c r="J54" s="11"/>
      <c r="K54" s="4"/>
    </row>
    <row r="55" spans="1:11" ht="147" customHeight="1" x14ac:dyDescent="0.35">
      <c r="A55" s="5" t="s">
        <v>40</v>
      </c>
      <c r="B55" s="5"/>
      <c r="C55" s="5"/>
      <c r="D55" s="182" t="str">
        <f>INDEX(Calcs!$E$95:$E$102,MATCH(A55,Calcs!$C$95:$C$102,0))</f>
        <v>Where the characteristic of the project area neighborhoods fall under profile one, the average cost of low-pressure systems and vacuum systems will be reduced compared to gravity sewer systems. The cost of gravity sewer systems will not be affected. The costs of low-pressure systems and vacuum systems are reduced due to the simplicity of connection to the house relative to other neighborhoods.</v>
      </c>
      <c r="E55" s="182"/>
      <c r="F55" s="182"/>
      <c r="G55" s="182"/>
      <c r="H55" s="182"/>
      <c r="I55" s="9"/>
      <c r="J55" s="11"/>
      <c r="K55" s="4"/>
    </row>
    <row r="56" spans="1:11" ht="18" customHeight="1" x14ac:dyDescent="0.35">
      <c r="A56" s="5" t="s">
        <v>40</v>
      </c>
      <c r="B56" s="5"/>
      <c r="C56" s="5"/>
      <c r="D56" s="183" t="s">
        <v>95</v>
      </c>
      <c r="E56" s="183"/>
      <c r="F56" s="183"/>
      <c r="G56" s="183"/>
      <c r="H56" s="183"/>
      <c r="I56" s="9"/>
      <c r="J56" s="11"/>
      <c r="K56" s="4"/>
    </row>
    <row r="57" spans="1:11" ht="80" customHeight="1" x14ac:dyDescent="0.35">
      <c r="A57" s="5" t="s">
        <v>40</v>
      </c>
      <c r="B57" s="5" t="s">
        <v>70</v>
      </c>
      <c r="C57" s="5"/>
      <c r="D57" s="182" t="str">
        <f>INDEX(Calcs!$AD$85:$AF$108,MATCH(A57,Calcs!$C$85:$C$108,0),MATCH(B57,Calcs!$AD$83:$AF$83,0))</f>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E57" s="182"/>
      <c r="F57" s="182"/>
      <c r="G57" s="182"/>
      <c r="H57" s="182"/>
      <c r="I57" s="9"/>
      <c r="J57" s="11"/>
      <c r="K57" s="4"/>
    </row>
    <row r="58" spans="1:11" ht="18" customHeight="1" x14ac:dyDescent="0.35">
      <c r="A58" s="5" t="s">
        <v>40</v>
      </c>
      <c r="B58" s="5"/>
      <c r="C58" s="5"/>
      <c r="D58" s="183" t="s">
        <v>96</v>
      </c>
      <c r="E58" s="183"/>
      <c r="F58" s="183"/>
      <c r="G58" s="183"/>
      <c r="H58" s="183"/>
      <c r="I58" s="9"/>
      <c r="J58" s="11"/>
      <c r="K58" s="4"/>
    </row>
    <row r="59" spans="1:11" ht="80" customHeight="1" x14ac:dyDescent="0.35">
      <c r="A59" s="5" t="s">
        <v>40</v>
      </c>
      <c r="B59" s="5" t="s">
        <v>71</v>
      </c>
      <c r="C59" s="5"/>
      <c r="D59" s="182" t="str">
        <f t="array" ref="D59">INDEX(Calcs!$AD$85:$AF$108,MATCH(A59,Calcs!$C$85:$C$108,0),MATCH(B59,Calcs!$AD$83:$AF$83,0))</f>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E59" s="182"/>
      <c r="F59" s="182"/>
      <c r="G59" s="182"/>
      <c r="H59" s="182"/>
      <c r="I59" s="9"/>
      <c r="J59" s="11"/>
      <c r="K59" s="4"/>
    </row>
    <row r="60" spans="1:11" ht="18" customHeight="1" x14ac:dyDescent="0.35">
      <c r="A60" s="5" t="s">
        <v>40</v>
      </c>
      <c r="B60" s="5"/>
      <c r="C60" s="5"/>
      <c r="D60" s="183" t="s">
        <v>97</v>
      </c>
      <c r="E60" s="183"/>
      <c r="F60" s="183"/>
      <c r="G60" s="183"/>
      <c r="H60" s="183"/>
      <c r="I60" s="9"/>
      <c r="J60" s="11"/>
      <c r="K60" s="4"/>
    </row>
    <row r="61" spans="1:11" ht="80" customHeight="1" x14ac:dyDescent="0.35">
      <c r="A61" s="5" t="s">
        <v>40</v>
      </c>
      <c r="B61" s="5" t="s">
        <v>72</v>
      </c>
      <c r="C61" s="5"/>
      <c r="D61" s="182" t="str">
        <f t="array" ref="D61">INDEX(Calcs!$AD$85:$AF$108,MATCH(A61,Calcs!$C$85:$C$108,0),MATCH(B61,Calcs!$AD$83:$AF$83,0))</f>
        <v>How a Water Table Depth of 0-5 will affect Neighborhood Characteristic. How a ROW Open Corridor of 0-3 will affect Neighborhood Characteristic. How a Soil Type of Sand will affect Neighborhood Characteristic. How a Depth to Hard Rock of 0-4 will affect Neighborhood Characteristic. How a Depth to Lime Stone of 0-4 will affect Neighborhood Characteristic. How a Existing Grav Swr Condition of Poor will affect Neighborhood Characteristic. How a Development Density of &lt;0.25 Acre Lot will affect Neighborhood Characteristic.</v>
      </c>
      <c r="E61" s="182"/>
      <c r="F61" s="182"/>
      <c r="G61" s="182"/>
      <c r="H61" s="182"/>
      <c r="I61" s="9"/>
      <c r="J61" s="11"/>
      <c r="K61" s="4"/>
    </row>
    <row r="62" spans="1:11" ht="18" customHeight="1" x14ac:dyDescent="0.35">
      <c r="D62" s="28"/>
      <c r="E62" s="28"/>
      <c r="F62" s="28"/>
      <c r="G62" s="28"/>
      <c r="H62" s="28"/>
    </row>
    <row r="63" spans="1:11" ht="18" customHeight="1" x14ac:dyDescent="0.35">
      <c r="D63" s="28"/>
      <c r="E63" s="28"/>
      <c r="F63" s="28"/>
      <c r="G63" s="28"/>
      <c r="H63" s="28"/>
    </row>
    <row r="64" spans="1:11" ht="18" customHeight="1" x14ac:dyDescent="0.35">
      <c r="A64" s="5" t="s">
        <v>15</v>
      </c>
      <c r="B64" s="5"/>
      <c r="C64" s="5"/>
      <c r="D64" s="181" t="str">
        <f>K64&amp;" -- YOUR INPUT: "&amp;J64</f>
        <v>SOIL TYPE -- YOUR INPUT: Sand</v>
      </c>
      <c r="E64" s="181"/>
      <c r="F64" s="181"/>
      <c r="G64" s="181"/>
      <c r="H64" s="181"/>
      <c r="I64" s="9"/>
      <c r="J64" s="13" t="str">
        <f t="array" ref="J64">INDEX(Calcs!$D$85:$D$108,MATCH(A64,Calcs!$C$85:$C$108,0))</f>
        <v>Sand</v>
      </c>
      <c r="K64" s="4" t="s">
        <v>151</v>
      </c>
    </row>
    <row r="65" spans="1:11" ht="155.5" customHeight="1" x14ac:dyDescent="0.35">
      <c r="A65" s="5" t="s">
        <v>15</v>
      </c>
      <c r="B65" s="5"/>
      <c r="C65" s="5"/>
      <c r="D65" s="182" t="s">
        <v>230</v>
      </c>
      <c r="E65" s="182"/>
      <c r="F65" s="182"/>
      <c r="G65" s="182"/>
      <c r="H65" s="182"/>
      <c r="I65" s="9"/>
      <c r="J65" s="11"/>
      <c r="K65" s="4"/>
    </row>
    <row r="66" spans="1:11" ht="238" customHeight="1" x14ac:dyDescent="0.35">
      <c r="A66" s="5" t="s">
        <v>15</v>
      </c>
      <c r="B66" s="5"/>
      <c r="C66" s="5"/>
      <c r="D66" s="182" t="str">
        <f>INDEX(Calcs!$E$95:$E$102,MATCH(A66,Calcs!$C$95:$C$102,0))</f>
        <v>Gravity Systems - The construction cost of gravity systems will be increased relative to the construction costs of a similar system in a sand clay soil type. Construction in sandy areas requires more stabilization of the ditch sides to maintain the construction corridor. Trench boxes are usually required to maintain the stability of the ditch for construction until compaction can begin.
Low-pressure Systems - The construction cost of low-pressure systems may increase relative to the construction costs of similar systems in sand and clay soil type. Construction cost increases would be less than those for gravity systems and similar to those for vacuum systems. Construction in sandy areas requires more stabilization effort to maintain the ditch for construction efforts. Either a wider ditch will be required relative to sand clay construction or shallow trench boxes may be necessary. An alternative for low-pressure systems would be construction by directional drilling.
Vacuum Systems - The construction cost of vacuum systems will be increased relative to the construction costs of a similar system in a sand clay soil type. Construction in sandy areas require more stabilization of the ditch sides to maintain the construction area. Trench boxes are usually required to maintain the stability of the ditch for construction until compaction can begin. Construction cost increases would be less than those for gravity systems and equivalent to those for low-pressure systems.</v>
      </c>
      <c r="E66" s="182"/>
      <c r="F66" s="182"/>
      <c r="G66" s="182"/>
      <c r="H66" s="182"/>
      <c r="I66" s="9"/>
      <c r="J66" s="11"/>
      <c r="K66" s="4"/>
    </row>
    <row r="67" spans="1:11" ht="18" customHeight="1" x14ac:dyDescent="0.35">
      <c r="A67" s="5" t="s">
        <v>15</v>
      </c>
      <c r="B67" s="5"/>
      <c r="C67" s="5"/>
      <c r="D67" s="183" t="s">
        <v>95</v>
      </c>
      <c r="E67" s="183"/>
      <c r="F67" s="183"/>
      <c r="G67" s="183"/>
      <c r="H67" s="183"/>
      <c r="I67" s="9"/>
      <c r="J67" s="11"/>
      <c r="K67" s="4"/>
    </row>
    <row r="68" spans="1:11" ht="80" customHeight="1" x14ac:dyDescent="0.35">
      <c r="A68" s="5" t="s">
        <v>15</v>
      </c>
      <c r="B68" s="5" t="s">
        <v>70</v>
      </c>
      <c r="C68" s="5"/>
      <c r="D68" s="182" t="str">
        <f>INDEX(Calcs!$AD$85:$AF$108,MATCH(A68,Calcs!$C$85:$C$108,0),MATCH(B68,Calcs!$AD$83:$AF$83,0))</f>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E68" s="182"/>
      <c r="F68" s="182"/>
      <c r="G68" s="182"/>
      <c r="H68" s="182"/>
      <c r="I68" s="9"/>
      <c r="J68" s="11"/>
      <c r="K68" s="4"/>
    </row>
    <row r="69" spans="1:11" ht="18" customHeight="1" x14ac:dyDescent="0.35">
      <c r="A69" s="5" t="s">
        <v>15</v>
      </c>
      <c r="B69" s="5"/>
      <c r="C69" s="5"/>
      <c r="D69" s="183" t="s">
        <v>96</v>
      </c>
      <c r="E69" s="183"/>
      <c r="F69" s="183"/>
      <c r="G69" s="183"/>
      <c r="H69" s="183"/>
      <c r="I69" s="9"/>
      <c r="J69" s="11"/>
      <c r="K69" s="4"/>
    </row>
    <row r="70" spans="1:11" ht="80" customHeight="1" x14ac:dyDescent="0.35">
      <c r="A70" s="5" t="s">
        <v>15</v>
      </c>
      <c r="B70" s="5" t="s">
        <v>71</v>
      </c>
      <c r="C70" s="5"/>
      <c r="D70" s="182" t="str">
        <f t="array" ref="D70">INDEX(Calcs!$AD$85:$AF$108,MATCH(A70,Calcs!$C$85:$C$108,0),MATCH(B70,Calcs!$AD$83:$AF$83,0))</f>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E70" s="182"/>
      <c r="F70" s="182"/>
      <c r="G70" s="182"/>
      <c r="H70" s="182"/>
      <c r="I70" s="9"/>
      <c r="J70" s="11"/>
      <c r="K70" s="4"/>
    </row>
    <row r="71" spans="1:11" ht="18" customHeight="1" x14ac:dyDescent="0.35">
      <c r="A71" s="5" t="s">
        <v>15</v>
      </c>
      <c r="B71" s="5"/>
      <c r="C71" s="5"/>
      <c r="D71" s="183" t="s">
        <v>97</v>
      </c>
      <c r="E71" s="183"/>
      <c r="F71" s="183"/>
      <c r="G71" s="183"/>
      <c r="H71" s="183"/>
      <c r="I71" s="9"/>
      <c r="J71" s="11"/>
      <c r="K71" s="4"/>
    </row>
    <row r="72" spans="1:11" ht="80" customHeight="1" x14ac:dyDescent="0.35">
      <c r="A72" s="5" t="s">
        <v>15</v>
      </c>
      <c r="B72" s="5" t="s">
        <v>72</v>
      </c>
      <c r="C72" s="5"/>
      <c r="D72" s="182" t="str">
        <f t="array" ref="D72">INDEX(Calcs!$AD$85:$AF$108,MATCH(A72,Calcs!$C$85:$C$108,0),MATCH(B72,Calcs!$AD$83:$AF$83,0))</f>
        <v>How a Water Table Depth of 0-5 will affect Soil Type. How a ROW Open Corridor of 0-3 will affect Soil Type. How a Depth to Hard Rock of 0-4 will affect Soil Type. How a Depth to Lime Stone of 0-4 will affect Soil Type. How a Existing Grav Swr Condition of Poor will affect Soil Type. How a Development Density of &lt;0.25 Acre Lot will affect Soil Type. How a Neighborhood Character of Profile 1 will affect Soil Type.</v>
      </c>
      <c r="E72" s="182"/>
      <c r="F72" s="182"/>
      <c r="G72" s="182"/>
      <c r="H72" s="182"/>
      <c r="I72" s="9"/>
      <c r="J72" s="11"/>
      <c r="K72" s="4"/>
    </row>
    <row r="73" spans="1:11" ht="18" customHeight="1" x14ac:dyDescent="0.35">
      <c r="D73" s="28"/>
      <c r="E73" s="28"/>
      <c r="F73" s="28"/>
      <c r="G73" s="28"/>
      <c r="H73" s="28"/>
    </row>
    <row r="74" spans="1:11" ht="18" customHeight="1" x14ac:dyDescent="0.35">
      <c r="D74" s="28"/>
      <c r="E74" s="28"/>
      <c r="F74" s="28"/>
      <c r="G74" s="28"/>
      <c r="H74" s="28"/>
    </row>
    <row r="75" spans="1:11" ht="18" customHeight="1" x14ac:dyDescent="0.35">
      <c r="A75" s="5" t="s">
        <v>32</v>
      </c>
      <c r="B75" s="5"/>
      <c r="C75" s="5"/>
      <c r="D75" s="181" t="str">
        <f>K75&amp;" -- YOUR INPUT: "&amp;J75</f>
        <v>DEPTH TO HARD ROCK -- YOUR INPUT: 0-4</v>
      </c>
      <c r="E75" s="181"/>
      <c r="F75" s="181"/>
      <c r="G75" s="181"/>
      <c r="H75" s="181"/>
      <c r="I75" s="9"/>
      <c r="J75" s="13" t="str">
        <f t="array" ref="J75">INDEX(Calcs!$D$85:$D$108,MATCH(A75,Calcs!$C$85:$C$108,0))</f>
        <v>0-4</v>
      </c>
      <c r="K75" s="4" t="s">
        <v>157</v>
      </c>
    </row>
    <row r="76" spans="1:11" ht="14.5" customHeight="1" x14ac:dyDescent="0.35">
      <c r="A76" s="5" t="s">
        <v>32</v>
      </c>
      <c r="B76" s="5"/>
      <c r="C76" s="5"/>
      <c r="D76" s="182" t="str">
        <f>INDEX(Calcs!$E$95:$E$102,MATCH(A76,Calcs!$C$95:$C$102,0))</f>
        <v>Based on your input of depth to hard rock of 0-4 feet, the project will have significant issues installing all sewer types.</v>
      </c>
      <c r="E76" s="182"/>
      <c r="F76" s="182"/>
      <c r="G76" s="182"/>
      <c r="H76" s="182"/>
      <c r="I76" s="9"/>
      <c r="J76" s="11"/>
      <c r="K76" s="4"/>
    </row>
    <row r="77" spans="1:11" ht="18" customHeight="1" x14ac:dyDescent="0.35">
      <c r="A77" s="5" t="s">
        <v>32</v>
      </c>
      <c r="B77" s="5"/>
      <c r="C77" s="5"/>
      <c r="D77" s="183" t="s">
        <v>95</v>
      </c>
      <c r="E77" s="183"/>
      <c r="F77" s="183"/>
      <c r="G77" s="183"/>
      <c r="H77" s="183"/>
      <c r="I77" s="9"/>
      <c r="J77" s="11"/>
      <c r="K77" s="4"/>
    </row>
    <row r="78" spans="1:11" ht="80" customHeight="1" x14ac:dyDescent="0.35">
      <c r="A78" s="5" t="s">
        <v>32</v>
      </c>
      <c r="B78" s="5" t="s">
        <v>70</v>
      </c>
      <c r="C78" s="5"/>
      <c r="D78" s="182" t="str">
        <f>INDEX(Calcs!$AD$85:$AF$108,MATCH(A78,Calcs!$C$85:$C$108,0),MATCH(B78,Calcs!$AD$83:$AF$83,0))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78" s="182"/>
      <c r="F78" s="182"/>
      <c r="G78" s="182"/>
      <c r="H78" s="182"/>
      <c r="I78" s="9"/>
      <c r="J78" s="11"/>
      <c r="K78" s="4"/>
    </row>
    <row r="79" spans="1:11" ht="18" customHeight="1" x14ac:dyDescent="0.35">
      <c r="A79" s="5" t="s">
        <v>32</v>
      </c>
      <c r="B79" s="5"/>
      <c r="C79" s="5"/>
      <c r="D79" s="183" t="s">
        <v>96</v>
      </c>
      <c r="E79" s="183"/>
      <c r="F79" s="183"/>
      <c r="G79" s="183"/>
      <c r="H79" s="183"/>
      <c r="I79" s="9"/>
      <c r="J79" s="11"/>
      <c r="K79" s="4"/>
    </row>
    <row r="80" spans="1:11" ht="80" customHeight="1" x14ac:dyDescent="0.35">
      <c r="A80" s="5" t="s">
        <v>32</v>
      </c>
      <c r="B80" s="5" t="s">
        <v>71</v>
      </c>
      <c r="C80" s="5"/>
      <c r="D80" s="182" t="str">
        <f t="array" ref="D80">INDEX(Calcs!$AD$85:$AF$108,MATCH(A80,Calcs!$C$85:$C$108,0),MATCH(B80,Calcs!$AD$83:$AF$83,0))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80" s="182"/>
      <c r="F80" s="182"/>
      <c r="G80" s="182"/>
      <c r="H80" s="182"/>
      <c r="I80" s="9"/>
      <c r="J80" s="11"/>
      <c r="K80" s="4"/>
    </row>
    <row r="81" spans="1:11" ht="18" customHeight="1" x14ac:dyDescent="0.35">
      <c r="A81" s="5" t="s">
        <v>32</v>
      </c>
      <c r="B81" s="5"/>
      <c r="C81" s="5"/>
      <c r="D81" s="183" t="s">
        <v>97</v>
      </c>
      <c r="E81" s="183"/>
      <c r="F81" s="183"/>
      <c r="G81" s="183"/>
      <c r="H81" s="183"/>
      <c r="I81" s="9"/>
      <c r="J81" s="11"/>
      <c r="K81" s="4"/>
    </row>
    <row r="82" spans="1:11" ht="80" customHeight="1" x14ac:dyDescent="0.35">
      <c r="A82" s="5" t="s">
        <v>32</v>
      </c>
      <c r="B82" s="5" t="s">
        <v>72</v>
      </c>
      <c r="C82" s="5"/>
      <c r="D82" s="182" t="str">
        <f t="array" ref="D82">INDEX(Calcs!$AD$85:$AF$108,MATCH(A82,Calcs!$C$85:$C$108,0),MATCH(B82,Calcs!$AD$83:$AF$83,0))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82" s="182"/>
      <c r="F82" s="182"/>
      <c r="G82" s="182"/>
      <c r="H82" s="182"/>
      <c r="I82" s="9"/>
      <c r="J82" s="11"/>
      <c r="K82" s="4"/>
    </row>
    <row r="83" spans="1:11" ht="18" customHeight="1" x14ac:dyDescent="0.35">
      <c r="D83" s="28"/>
      <c r="E83" s="28"/>
      <c r="F83" s="28"/>
      <c r="G83" s="28"/>
      <c r="H83" s="28"/>
    </row>
    <row r="84" spans="1:11" ht="18" customHeight="1" x14ac:dyDescent="0.35">
      <c r="D84" s="28"/>
      <c r="E84" s="28"/>
      <c r="F84" s="28"/>
      <c r="G84" s="28"/>
      <c r="H84" s="28"/>
    </row>
    <row r="85" spans="1:11" ht="18" customHeight="1" x14ac:dyDescent="0.35">
      <c r="A85" s="5" t="s">
        <v>34</v>
      </c>
      <c r="B85" s="5"/>
      <c r="C85" s="5"/>
      <c r="D85" s="181" t="str">
        <f>K85&amp;" -- YOUR INPUT: "&amp;J85</f>
        <v>DEPTH TO LIME STONE OR HARD PAN -- YOUR INPUT: 0-4</v>
      </c>
      <c r="E85" s="181"/>
      <c r="F85" s="181"/>
      <c r="G85" s="181"/>
      <c r="H85" s="181"/>
      <c r="I85" s="9"/>
      <c r="J85" s="13" t="str">
        <f t="array" ref="J85">INDEX(Calcs!$D$85:$D$108,MATCH(A85,Calcs!$C$85:$C$108,0))</f>
        <v>0-4</v>
      </c>
      <c r="K85" s="4" t="s">
        <v>158</v>
      </c>
    </row>
    <row r="86" spans="1:11" ht="75" customHeight="1" x14ac:dyDescent="0.35">
      <c r="A86" s="5" t="s">
        <v>34</v>
      </c>
      <c r="B86" s="5"/>
      <c r="C86" s="5"/>
      <c r="D86" s="182" t="str">
        <f>INDEX(Calcs!$E$95:$E$102,MATCH(A86,Calcs!$C$95:$C$102,0))</f>
        <v>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v>
      </c>
      <c r="E86" s="182"/>
      <c r="F86" s="182"/>
      <c r="G86" s="182"/>
      <c r="H86" s="182"/>
      <c r="I86" s="9"/>
      <c r="J86" s="11"/>
      <c r="K86" s="4"/>
    </row>
    <row r="87" spans="1:11" ht="18" customHeight="1" x14ac:dyDescent="0.35">
      <c r="A87" s="5" t="s">
        <v>34</v>
      </c>
      <c r="B87" s="5"/>
      <c r="C87" s="5"/>
      <c r="D87" s="183" t="s">
        <v>95</v>
      </c>
      <c r="E87" s="183"/>
      <c r="F87" s="183"/>
      <c r="G87" s="183"/>
      <c r="H87" s="183"/>
      <c r="I87" s="9"/>
      <c r="J87" s="11"/>
      <c r="K87" s="4"/>
    </row>
    <row r="88" spans="1:11" ht="80" customHeight="1" x14ac:dyDescent="0.35">
      <c r="A88" s="5" t="s">
        <v>34</v>
      </c>
      <c r="B88" s="5" t="s">
        <v>70</v>
      </c>
      <c r="C88" s="5"/>
      <c r="D88" s="182" t="str">
        <f>INDEX(Calcs!$AD$85:$AF$108,MATCH(A88,Calcs!$C$85:$C$108,0),MATCH(B88,Calcs!$AD$83:$AF$83,0))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88" s="182"/>
      <c r="F88" s="182"/>
      <c r="G88" s="182"/>
      <c r="H88" s="182"/>
      <c r="I88" s="9"/>
      <c r="J88" s="11"/>
      <c r="K88" s="4"/>
    </row>
    <row r="89" spans="1:11" ht="18" customHeight="1" x14ac:dyDescent="0.35">
      <c r="A89" s="5" t="s">
        <v>34</v>
      </c>
      <c r="B89" s="5"/>
      <c r="C89" s="5"/>
      <c r="D89" s="183" t="s">
        <v>96</v>
      </c>
      <c r="E89" s="183"/>
      <c r="F89" s="183"/>
      <c r="G89" s="183"/>
      <c r="H89" s="183"/>
      <c r="I89" s="9"/>
      <c r="J89" s="11"/>
      <c r="K89" s="4"/>
    </row>
    <row r="90" spans="1:11" ht="80" customHeight="1" x14ac:dyDescent="0.35">
      <c r="A90" s="5" t="s">
        <v>34</v>
      </c>
      <c r="B90" s="5" t="s">
        <v>71</v>
      </c>
      <c r="C90" s="5"/>
      <c r="D90" s="182" t="str">
        <f t="array" ref="D90">INDEX(Calcs!$AD$85:$AF$108,MATCH(A90,Calcs!$C$85:$C$108,0),MATCH(B90,Calcs!$AD$83:$AF$83,0))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90" s="182"/>
      <c r="F90" s="182"/>
      <c r="G90" s="182"/>
      <c r="H90" s="182"/>
      <c r="I90" s="9"/>
      <c r="J90" s="11"/>
      <c r="K90" s="4"/>
    </row>
    <row r="91" spans="1:11" ht="18" customHeight="1" x14ac:dyDescent="0.35">
      <c r="A91" s="5" t="s">
        <v>34</v>
      </c>
      <c r="B91" s="5"/>
      <c r="C91" s="5"/>
      <c r="D91" s="183" t="s">
        <v>97</v>
      </c>
      <c r="E91" s="183"/>
      <c r="F91" s="183"/>
      <c r="G91" s="183"/>
      <c r="H91" s="183"/>
      <c r="I91" s="9"/>
      <c r="J91" s="11"/>
      <c r="K91" s="4"/>
    </row>
    <row r="92" spans="1:11" ht="80" customHeight="1" x14ac:dyDescent="0.35">
      <c r="A92" s="5" t="s">
        <v>34</v>
      </c>
      <c r="B92" s="5" t="s">
        <v>72</v>
      </c>
      <c r="C92" s="5"/>
      <c r="D92" s="182" t="str">
        <f t="array" ref="D92">INDEX(Calcs!$AD$85:$AF$108,MATCH(A92,Calcs!$C$85:$C$108,0),MATCH(B92,Calcs!$AD$83:$AF$83,0))</f>
        <v>How a Water Table Depth of 0-5 will affect Depth to Hard Rock. How a ROW Open Corridor of 0-3 will affect Depth to Hard Rock. How a Soil Type of Sand will affect Depth to Hard Rock. How a Depth to Lime Stone of 0-4 will affect Depth to Hard Rock. How a Existing Grav Swr Condition of Poor will affect Depth to Hard Rock. How a Development Density of &lt;0.25 Acre Lot will affect Depth to Hard Rock. How a Neighborhood Character of Profile 1 will affect Depth to Hard Rock.</v>
      </c>
      <c r="E92" s="182"/>
      <c r="F92" s="182"/>
      <c r="G92" s="182"/>
      <c r="H92" s="182"/>
      <c r="I92" s="9"/>
      <c r="J92" s="11"/>
      <c r="K92" s="4"/>
    </row>
    <row r="93" spans="1:11" ht="18" customHeight="1" x14ac:dyDescent="0.35">
      <c r="D93" s="28"/>
      <c r="E93" s="28"/>
      <c r="F93" s="28"/>
      <c r="G93" s="28"/>
      <c r="H93" s="28"/>
    </row>
    <row r="94" spans="1:11" ht="18" customHeight="1" x14ac:dyDescent="0.35">
      <c r="D94" s="28"/>
      <c r="E94" s="28"/>
      <c r="F94" s="28"/>
      <c r="G94" s="28"/>
      <c r="H94" s="28"/>
    </row>
    <row r="95" spans="1:11" ht="18" customHeight="1" x14ac:dyDescent="0.35">
      <c r="A95" s="5" t="s">
        <v>38</v>
      </c>
      <c r="B95" s="5"/>
      <c r="C95" s="5"/>
      <c r="D95" s="181" t="str">
        <f>K95&amp;" -- YOUR INPUT: "&amp;J95</f>
        <v>CONDITION OF EXISTING GRAVITY SEWER -- YOUR INPUT: Poor</v>
      </c>
      <c r="E95" s="181"/>
      <c r="F95" s="181"/>
      <c r="G95" s="181"/>
      <c r="H95" s="181"/>
      <c r="I95" s="9"/>
      <c r="J95" s="13" t="str">
        <f t="array" ref="J95">INDEX(Calcs!$D$85:$D$108,MATCH(A95,Calcs!$C$85:$C$108,0))</f>
        <v>Poor</v>
      </c>
      <c r="K95" s="4" t="s">
        <v>159</v>
      </c>
    </row>
    <row r="96" spans="1:11" ht="53" customHeight="1" x14ac:dyDescent="0.35">
      <c r="A96" s="5" t="s">
        <v>38</v>
      </c>
      <c r="B96" s="5"/>
      <c r="C96" s="5"/>
      <c r="D96" s="182" t="s">
        <v>233</v>
      </c>
      <c r="E96" s="182"/>
      <c r="F96" s="182"/>
      <c r="G96" s="182"/>
      <c r="H96" s="182"/>
      <c r="I96" s="9"/>
      <c r="J96" s="11"/>
      <c r="K96" s="4"/>
    </row>
    <row r="97" spans="1:11" ht="108" customHeight="1" x14ac:dyDescent="0.35">
      <c r="A97" s="5" t="s">
        <v>38</v>
      </c>
      <c r="B97" s="5"/>
      <c r="C97" s="5"/>
      <c r="D97" s="182" t="str">
        <f>INDEX(Calcs!$E$95:$E$102,MATCH(A97,Calcs!$C$95:$C$102,0))</f>
        <v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v>
      </c>
      <c r="E97" s="182"/>
      <c r="F97" s="182"/>
      <c r="G97" s="182"/>
      <c r="H97" s="182"/>
      <c r="I97" s="9"/>
      <c r="J97" s="11"/>
      <c r="K97" s="4"/>
    </row>
    <row r="98" spans="1:11" ht="18" customHeight="1" x14ac:dyDescent="0.35">
      <c r="A98" s="5" t="s">
        <v>38</v>
      </c>
      <c r="B98" s="5"/>
      <c r="C98" s="5"/>
      <c r="D98" s="183" t="s">
        <v>95</v>
      </c>
      <c r="E98" s="183"/>
      <c r="F98" s="183"/>
      <c r="G98" s="183"/>
      <c r="H98" s="183"/>
      <c r="I98" s="9"/>
      <c r="J98" s="11"/>
      <c r="K98" s="4"/>
    </row>
    <row r="99" spans="1:11" ht="80" customHeight="1" x14ac:dyDescent="0.35">
      <c r="A99" s="5" t="s">
        <v>38</v>
      </c>
      <c r="B99" s="5" t="s">
        <v>70</v>
      </c>
      <c r="C99" s="5"/>
      <c r="D99" s="182" t="str">
        <f>INDEX(Calcs!$AD$85:$AF$108,MATCH(A99,Calcs!$C$85:$C$108,0),MATCH(B99,Calcs!$AD$83:$AF$83,0))</f>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E99" s="182"/>
      <c r="F99" s="182"/>
      <c r="G99" s="182"/>
      <c r="H99" s="182"/>
      <c r="I99" s="9"/>
      <c r="J99" s="11"/>
      <c r="K99" s="4"/>
    </row>
    <row r="100" spans="1:11" ht="18" customHeight="1" x14ac:dyDescent="0.35">
      <c r="A100" s="5" t="s">
        <v>38</v>
      </c>
      <c r="B100" s="5"/>
      <c r="C100" s="5"/>
      <c r="D100" s="183" t="s">
        <v>96</v>
      </c>
      <c r="E100" s="183"/>
      <c r="F100" s="183"/>
      <c r="G100" s="183"/>
      <c r="H100" s="183"/>
      <c r="I100" s="9"/>
      <c r="J100" s="11"/>
      <c r="K100" s="4"/>
    </row>
    <row r="101" spans="1:11" ht="80" customHeight="1" x14ac:dyDescent="0.35">
      <c r="A101" s="5" t="s">
        <v>38</v>
      </c>
      <c r="B101" s="5" t="s">
        <v>71</v>
      </c>
      <c r="C101" s="5"/>
      <c r="D101" s="182" t="str">
        <f t="array" ref="D101">INDEX(Calcs!$AD$85:$AF$108,MATCH(A101,Calcs!$C$85:$C$108,0),MATCH(B101,Calcs!$AD$83:$AF$83,0))</f>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E101" s="182"/>
      <c r="F101" s="182"/>
      <c r="G101" s="182"/>
      <c r="H101" s="182"/>
      <c r="I101" s="9"/>
      <c r="J101" s="11"/>
      <c r="K101" s="4"/>
    </row>
    <row r="102" spans="1:11" ht="18" customHeight="1" x14ac:dyDescent="0.35">
      <c r="A102" s="5" t="s">
        <v>38</v>
      </c>
      <c r="B102" s="5"/>
      <c r="C102" s="5"/>
      <c r="D102" s="183" t="s">
        <v>97</v>
      </c>
      <c r="E102" s="183"/>
      <c r="F102" s="183"/>
      <c r="G102" s="183"/>
      <c r="H102" s="183"/>
      <c r="I102" s="9"/>
      <c r="J102" s="11"/>
      <c r="K102" s="4"/>
    </row>
    <row r="103" spans="1:11" ht="80" customHeight="1" x14ac:dyDescent="0.35">
      <c r="A103" s="5" t="s">
        <v>38</v>
      </c>
      <c r="B103" s="5" t="s">
        <v>72</v>
      </c>
      <c r="C103" s="5"/>
      <c r="D103" s="182" t="str">
        <f t="array" ref="D103">INDEX(Calcs!$AD$85:$AF$108,MATCH(A103,Calcs!$C$85:$C$108,0),MATCH(B103,Calcs!$AD$83:$AF$83,0))</f>
        <v>How a Water Table Depth of 0-5 will affect Existing Gravity Sewer. How a ROW Open Corridor of 0-3 will affect Existing Gravity Sewer. How a Soil Type of Sand will affect Existing Gravity Sewer. How a Depth to Hard Rock of 0-4 will affect Existing Gravity Sewer. How a Depth to Lime Stone of 0-4 will affect Existing Gravity Sewer. How a Development Density of &lt;0.25 Acre Lot will affect Existing Gravity Sewer. How a Neighborhood Character of Profile 1 will affect Existing Gravity Sewer.</v>
      </c>
      <c r="E103" s="182"/>
      <c r="F103" s="182"/>
      <c r="G103" s="182"/>
      <c r="H103" s="182"/>
      <c r="I103" s="9"/>
      <c r="J103" s="11"/>
      <c r="K103" s="4"/>
    </row>
    <row r="104" spans="1:11" ht="18" customHeight="1" x14ac:dyDescent="0.35">
      <c r="D104" s="28"/>
      <c r="E104" s="28"/>
      <c r="F104" s="28"/>
      <c r="G104" s="28"/>
      <c r="H104" s="28"/>
    </row>
    <row r="105" spans="1:11" ht="18" customHeight="1" x14ac:dyDescent="0.35">
      <c r="D105" s="28"/>
      <c r="E105" s="28"/>
      <c r="F105" s="28"/>
      <c r="G105" s="28"/>
      <c r="H105" s="28"/>
    </row>
    <row r="106" spans="1:11" ht="18" customHeight="1" x14ac:dyDescent="0.35">
      <c r="A106" s="5" t="s">
        <v>150</v>
      </c>
      <c r="B106" s="5"/>
      <c r="C106" s="5"/>
      <c r="D106" s="181" t="s">
        <v>248</v>
      </c>
      <c r="E106" s="181"/>
      <c r="F106" s="181"/>
      <c r="G106" s="181"/>
      <c r="H106" s="181"/>
      <c r="I106" s="9"/>
      <c r="J106" s="13"/>
      <c r="K106" s="4"/>
    </row>
    <row r="107" spans="1:11" ht="49.5" customHeight="1" x14ac:dyDescent="0.35">
      <c r="A107" s="5"/>
      <c r="B107" s="5"/>
      <c r="C107" s="5"/>
      <c r="D107" s="182" t="s">
        <v>249</v>
      </c>
      <c r="E107" s="182"/>
      <c r="F107" s="182"/>
      <c r="G107" s="182"/>
      <c r="H107" s="182"/>
      <c r="I107" s="9"/>
      <c r="J107" s="11"/>
      <c r="K107" s="4"/>
    </row>
    <row r="108" spans="1:11" ht="31.5" customHeight="1" x14ac:dyDescent="0.35">
      <c r="A108" s="5"/>
      <c r="B108" s="5"/>
      <c r="C108" s="5"/>
      <c r="D108" s="177" t="s">
        <v>119</v>
      </c>
      <c r="E108" s="177"/>
      <c r="F108" s="177"/>
      <c r="G108" s="177"/>
      <c r="H108" s="177"/>
      <c r="I108" s="9"/>
      <c r="J108" s="11"/>
      <c r="K108" s="4"/>
    </row>
    <row r="109" spans="1:11" ht="16" customHeight="1" x14ac:dyDescent="0.35">
      <c r="A109" s="5"/>
      <c r="B109" s="5"/>
      <c r="C109" s="5"/>
      <c r="D109" s="179" t="str">
        <f>Calcs!D103</f>
        <v>It definitely is an issue.</v>
      </c>
      <c r="E109" s="179"/>
      <c r="F109" s="179"/>
      <c r="G109" s="179"/>
      <c r="H109" s="179"/>
      <c r="I109" s="9"/>
      <c r="J109" s="11"/>
      <c r="K109" s="4"/>
    </row>
    <row r="110" spans="1:11" ht="35.5" customHeight="1" x14ac:dyDescent="0.35">
      <c r="A110" s="5" t="s">
        <v>116</v>
      </c>
      <c r="B110" s="5" t="s">
        <v>150</v>
      </c>
      <c r="C110" s="5"/>
      <c r="D110" s="178" t="str">
        <f>INDEX(Calcs!$AD$85:$AG$108,MATCH(A110,Calcs!$C$85:$C$108,0),MATCH(B110,Calcs!$AD$83:$AG$83,0))</f>
        <v xml:space="preserve">For assistance with this matter, you should reach out to your FRWA point of contact. Help can be achieved through the home office staff or through your assigned circuit writer. </v>
      </c>
      <c r="E110" s="178"/>
      <c r="F110" s="178"/>
      <c r="G110" s="178"/>
      <c r="H110" s="178"/>
      <c r="I110" s="9"/>
      <c r="J110" s="11"/>
      <c r="K110" s="4"/>
    </row>
    <row r="111" spans="1:11" ht="32" customHeight="1" x14ac:dyDescent="0.35">
      <c r="A111" s="5"/>
      <c r="B111" s="5"/>
      <c r="C111" s="5"/>
      <c r="D111" s="177" t="s">
        <v>121</v>
      </c>
      <c r="E111" s="177"/>
      <c r="F111" s="177"/>
      <c r="G111" s="177"/>
      <c r="H111" s="177"/>
      <c r="I111" s="9"/>
      <c r="J111" s="11"/>
      <c r="K111" s="4"/>
    </row>
    <row r="112" spans="1:11" ht="18" customHeight="1" x14ac:dyDescent="0.35">
      <c r="A112" s="5"/>
      <c r="B112" s="5"/>
      <c r="C112" s="5"/>
      <c r="D112" s="55" t="str">
        <f>Model!$E$42</f>
        <v>Support the selection of an alternative wastewater collection system.</v>
      </c>
      <c r="E112" s="56"/>
      <c r="F112" s="56"/>
      <c r="G112" s="56"/>
      <c r="H112" s="56"/>
      <c r="I112" s="9"/>
      <c r="J112" s="11"/>
      <c r="K112" s="4"/>
    </row>
    <row r="113" spans="1:11" ht="25" customHeight="1" x14ac:dyDescent="0.35">
      <c r="A113" s="5" t="s">
        <v>117</v>
      </c>
      <c r="B113" s="5" t="s">
        <v>150</v>
      </c>
      <c r="C113" s="5"/>
      <c r="D113" s="178" t="str">
        <f>INDEX(Calcs!$AD$85:$AG$108,MATCH(A113,Calcs!$C$85:$C$108,0),MATCH(B113,Calcs!$AD$83:$AG$83,0))</f>
        <v xml:space="preserve">Congratulations, you are in a better position than other utilities. However, if you still need assistance you can reach out to your FRWA contact or circuit writer. </v>
      </c>
      <c r="E113" s="178"/>
      <c r="F113" s="178"/>
      <c r="G113" s="178"/>
      <c r="H113" s="178"/>
      <c r="I113" s="9"/>
      <c r="J113" s="11"/>
      <c r="K113" s="4"/>
    </row>
    <row r="114" spans="1:11" ht="32" customHeight="1" x14ac:dyDescent="0.35">
      <c r="A114" s="5"/>
      <c r="B114" s="5"/>
      <c r="C114" s="5"/>
      <c r="D114" s="177" t="s">
        <v>122</v>
      </c>
      <c r="E114" s="177"/>
      <c r="F114" s="177"/>
      <c r="G114" s="177"/>
      <c r="H114" s="177"/>
      <c r="I114" s="9"/>
      <c r="J114" s="11"/>
      <c r="K114" s="4"/>
    </row>
    <row r="115" spans="1:11" ht="18" customHeight="1" x14ac:dyDescent="0.35">
      <c r="A115" s="5"/>
      <c r="B115" s="5"/>
      <c r="C115" s="5"/>
      <c r="D115" s="180" t="str">
        <f>Calcs!D105</f>
        <v>Support the selection of an alternative wastewater collection system.</v>
      </c>
      <c r="E115" s="180"/>
      <c r="F115" s="180"/>
      <c r="G115" s="180"/>
      <c r="H115" s="180"/>
      <c r="I115" s="9"/>
      <c r="J115" s="11"/>
      <c r="K115" s="4"/>
    </row>
    <row r="116" spans="1:11" ht="36" customHeight="1" x14ac:dyDescent="0.35">
      <c r="A116" s="5" t="s">
        <v>118</v>
      </c>
      <c r="B116" s="5" t="s">
        <v>150</v>
      </c>
      <c r="C116" s="5"/>
      <c r="D116" s="178" t="str">
        <f>INDEX(Calcs!$AD$85:$AG$108,MATCH(A116,Calcs!$C$85:$C$108,0),MATCH(B116,Calcs!$AD$83:$AG$83,0))</f>
        <v xml:space="preserve">Congratulations, you are in a better position than other utilities. However, if you still need assistance you can reach out to your FRWA contact or circuit writer. </v>
      </c>
      <c r="E116" s="178"/>
      <c r="F116" s="178"/>
      <c r="G116" s="178"/>
      <c r="H116" s="178"/>
      <c r="I116" s="9"/>
      <c r="J116" s="11"/>
      <c r="K116" s="4"/>
    </row>
  </sheetData>
  <sheetProtection algorithmName="SHA-512" hashValue="3sWaLhvOtCoIdk32eaN6UiDBnbyPxm2VC3iMYS847oFcFHV1zhGd9I+K7DjYjGDw9botU6wqoO2nAuhB9+5ZIw==" saltValue="OO/r6bxOiMfueG1f9ug4Ew==" spinCount="100000" sheet="1" objects="1" scenarios="1"/>
  <mergeCells count="97">
    <mergeCell ref="D1:H1"/>
    <mergeCell ref="D103:H103"/>
    <mergeCell ref="D95:H95"/>
    <mergeCell ref="D96:H96"/>
    <mergeCell ref="D97:H97"/>
    <mergeCell ref="D98:H98"/>
    <mergeCell ref="D99:H99"/>
    <mergeCell ref="D91:H91"/>
    <mergeCell ref="D92:H92"/>
    <mergeCell ref="D100:H100"/>
    <mergeCell ref="D101:H101"/>
    <mergeCell ref="D102:H102"/>
    <mergeCell ref="D86:H86"/>
    <mergeCell ref="D87:H87"/>
    <mergeCell ref="D88:H88"/>
    <mergeCell ref="D89:H89"/>
    <mergeCell ref="D90:H90"/>
    <mergeCell ref="D79:H79"/>
    <mergeCell ref="D80:H80"/>
    <mergeCell ref="D81:H81"/>
    <mergeCell ref="D82:H82"/>
    <mergeCell ref="D85:H85"/>
    <mergeCell ref="D72:H72"/>
    <mergeCell ref="D75:H75"/>
    <mergeCell ref="D76:H76"/>
    <mergeCell ref="D77:H77"/>
    <mergeCell ref="D78:H78"/>
    <mergeCell ref="D67:H67"/>
    <mergeCell ref="D68:H68"/>
    <mergeCell ref="D69:H69"/>
    <mergeCell ref="D70:H70"/>
    <mergeCell ref="D71:H71"/>
    <mergeCell ref="D60:H60"/>
    <mergeCell ref="D61:H61"/>
    <mergeCell ref="D64:H64"/>
    <mergeCell ref="D65:H65"/>
    <mergeCell ref="D66:H66"/>
    <mergeCell ref="D55:H55"/>
    <mergeCell ref="D56:H56"/>
    <mergeCell ref="D57:H57"/>
    <mergeCell ref="D58:H58"/>
    <mergeCell ref="D59:H59"/>
    <mergeCell ref="D48:H48"/>
    <mergeCell ref="D49:H49"/>
    <mergeCell ref="D50:H50"/>
    <mergeCell ref="D53:H53"/>
    <mergeCell ref="D54:H54"/>
    <mergeCell ref="E3:F3"/>
    <mergeCell ref="D17:E17"/>
    <mergeCell ref="D7:F7"/>
    <mergeCell ref="D8:F8"/>
    <mergeCell ref="D9:F9"/>
    <mergeCell ref="D10:F10"/>
    <mergeCell ref="D11:H11"/>
    <mergeCell ref="D12:H12"/>
    <mergeCell ref="D14:E14"/>
    <mergeCell ref="D15:E15"/>
    <mergeCell ref="D16:E16"/>
    <mergeCell ref="D13:H13"/>
    <mergeCell ref="D2:H2"/>
    <mergeCell ref="D34:H34"/>
    <mergeCell ref="D35:H35"/>
    <mergeCell ref="D36:H36"/>
    <mergeCell ref="D37:H37"/>
    <mergeCell ref="D24:H24"/>
    <mergeCell ref="D31:H31"/>
    <mergeCell ref="D32:H32"/>
    <mergeCell ref="D33:H33"/>
    <mergeCell ref="D22:H22"/>
    <mergeCell ref="D21:H21"/>
    <mergeCell ref="D4:H4"/>
    <mergeCell ref="D20:H20"/>
    <mergeCell ref="D23:H23"/>
    <mergeCell ref="D5:H5"/>
    <mergeCell ref="D6:H6"/>
    <mergeCell ref="D106:H106"/>
    <mergeCell ref="D107:H107"/>
    <mergeCell ref="D108:H108"/>
    <mergeCell ref="D110:H110"/>
    <mergeCell ref="D25:H25"/>
    <mergeCell ref="D26:H26"/>
    <mergeCell ref="D27:H27"/>
    <mergeCell ref="D28:H28"/>
    <mergeCell ref="D39:H39"/>
    <mergeCell ref="D38:H38"/>
    <mergeCell ref="D42:H42"/>
    <mergeCell ref="D43:H43"/>
    <mergeCell ref="D44:H44"/>
    <mergeCell ref="D45:H45"/>
    <mergeCell ref="D46:H46"/>
    <mergeCell ref="D47:H47"/>
    <mergeCell ref="D111:H111"/>
    <mergeCell ref="D113:H113"/>
    <mergeCell ref="D114:H114"/>
    <mergeCell ref="D116:H116"/>
    <mergeCell ref="D109:H109"/>
    <mergeCell ref="D115:H115"/>
  </mergeCells>
  <hyperlinks>
    <hyperlink ref="D2:H2" location="Model!A1" display="RETURN TO INPUT PAGE" xr:uid="{CEBEBF6D-6B34-429E-98F8-06C121BCA092}"/>
  </hyperlinks>
  <printOptions horizontalCentered="1"/>
  <pageMargins left="0.25" right="0.25" top="0.75" bottom="0.75" header="0.3" footer="0.3"/>
  <pageSetup orientation="portrait" r:id="rId1"/>
  <headerFooter>
    <oddHeader xml:space="preserve">&amp;C&amp;"-,Bold"&amp;KC00000The current version of the tool is a beta version and for demonstration purposes only.  While the information in the tool is accurate it is not comprehensive.  </oddHeader>
    <oddFooter>&amp;R&amp;8Version 0.0.1</oddFooter>
  </headerFooter>
  <rowBreaks count="9" manualBreakCount="9">
    <brk id="18" max="16383" man="1"/>
    <brk id="29" max="16383" man="1"/>
    <brk id="40" min="3" max="7" man="1"/>
    <brk id="51" min="3" max="7" man="1"/>
    <brk id="62" min="3" max="7" man="1"/>
    <brk id="73" min="3" max="7" man="1"/>
    <brk id="83" min="3" max="7" man="1"/>
    <brk id="93" min="3" max="7" man="1"/>
    <brk id="10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61B9-10B1-4CF5-9735-05F9EE3A7A9B}">
  <sheetPr codeName="Sheet5"/>
  <dimension ref="A1:B7"/>
  <sheetViews>
    <sheetView showRowColHeaders="0" zoomScale="115" zoomScaleNormal="115" workbookViewId="0">
      <pane ySplit="3" topLeftCell="A4" activePane="bottomLeft" state="frozen"/>
      <selection activeCell="A6" sqref="A6:B6"/>
      <selection pane="bottomLeft" activeCell="A4" sqref="A4:B7"/>
    </sheetView>
  </sheetViews>
  <sheetFormatPr defaultColWidth="0" defaultRowHeight="14.5" zeroHeight="1" x14ac:dyDescent="0.35"/>
  <cols>
    <col min="1" max="1" width="83" customWidth="1"/>
    <col min="2" max="2" width="8.54296875" hidden="1" customWidth="1"/>
    <col min="3" max="16384" width="8.7265625" hidden="1"/>
  </cols>
  <sheetData>
    <row r="1" spans="1:1" ht="58.5" thickBot="1" x14ac:dyDescent="0.4">
      <c r="A1" s="138" t="s">
        <v>250</v>
      </c>
    </row>
    <row r="2" spans="1:1" x14ac:dyDescent="0.35">
      <c r="A2" s="18" t="s">
        <v>90</v>
      </c>
    </row>
    <row r="3" spans="1:1" s="7" customFormat="1" ht="20" customHeight="1" thickBot="1" x14ac:dyDescent="0.4">
      <c r="A3" s="19" t="s">
        <v>115</v>
      </c>
    </row>
    <row r="4" spans="1:1" ht="409.5" customHeight="1" thickTop="1" x14ac:dyDescent="0.35">
      <c r="A4" s="194" t="s">
        <v>161</v>
      </c>
    </row>
    <row r="5" spans="1:1" ht="130" customHeight="1" x14ac:dyDescent="0.35">
      <c r="A5" s="195"/>
    </row>
    <row r="6" spans="1:1" ht="130.5" customHeight="1" x14ac:dyDescent="0.35">
      <c r="A6" s="195"/>
    </row>
    <row r="7" spans="1:1" ht="274" customHeight="1" x14ac:dyDescent="0.35">
      <c r="A7" s="195"/>
    </row>
  </sheetData>
  <sheetProtection algorithmName="SHA-512" hashValue="Bh3OGWEs3vmGX3aXKV+mugT0gSj/rejSlHzvp9rlHd+tF+ZtMuXwaGtMDs04MNbQGbGHpiu2LlDHPk/CwDSE8g==" saltValue="eFOsyoUsedqr9HlpG9npOg==" spinCount="100000" sheet="1" objects="1" scenarios="1"/>
  <mergeCells count="1">
    <mergeCell ref="A4:A7"/>
  </mergeCells>
  <hyperlinks>
    <hyperlink ref="A2" location="Model!A1" display="Back to Input Page" xr:uid="{B72E1E68-130D-401C-8583-C4B056F0C949}"/>
  </hyperlinks>
  <printOptions horizontalCentered="1"/>
  <pageMargins left="0.7" right="0.7" top="0.75" bottom="0.75" header="0.3" footer="0.3"/>
  <pageSetup orientation="portrait" r:id="rId1"/>
  <headerFooter>
    <oddHeader xml:space="preserve">&amp;C&amp;"-,Bold"&amp;KC00000The current version of the tool is a beta version and for demonstration purposes only.  While the information in the tool is accurate it is not comprehensive.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334F-9A75-4B15-96A3-B09C7CB034F9}">
  <sheetPr codeName="Sheet6"/>
  <dimension ref="A1:L51"/>
  <sheetViews>
    <sheetView showRowColHeaders="0" zoomScaleNormal="100" workbookViewId="0">
      <selection activeCell="A16" sqref="A16:H16"/>
    </sheetView>
  </sheetViews>
  <sheetFormatPr defaultColWidth="0" defaultRowHeight="14.5" zeroHeight="1" x14ac:dyDescent="0.35"/>
  <cols>
    <col min="1" max="1" width="1.6328125" customWidth="1"/>
    <col min="2" max="2" width="12.6328125" customWidth="1"/>
    <col min="3" max="7" width="14.6328125" style="1" customWidth="1"/>
    <col min="8" max="8" width="1.6328125" customWidth="1"/>
    <col min="9" max="12" width="8.54296875" hidden="1" customWidth="1"/>
    <col min="13" max="16384" width="8.7265625" hidden="1"/>
  </cols>
  <sheetData>
    <row r="1" spans="1:8" ht="59.5" customHeight="1" thickBot="1" x14ac:dyDescent="0.4">
      <c r="A1" s="236" t="s">
        <v>250</v>
      </c>
      <c r="B1" s="236"/>
      <c r="C1" s="236"/>
      <c r="D1" s="236"/>
      <c r="E1" s="236"/>
      <c r="F1" s="236"/>
      <c r="G1" s="236"/>
      <c r="H1" s="236"/>
    </row>
    <row r="2" spans="1:8" ht="15" thickBot="1" x14ac:dyDescent="0.4">
      <c r="A2" s="154" t="s">
        <v>90</v>
      </c>
      <c r="B2" s="155"/>
      <c r="C2" s="155"/>
      <c r="D2" s="155"/>
      <c r="E2" s="155"/>
      <c r="F2" s="155"/>
      <c r="G2" s="155"/>
      <c r="H2" s="156"/>
    </row>
    <row r="3" spans="1:8" s="7" customFormat="1" ht="20" customHeight="1" thickBot="1" x14ac:dyDescent="0.4">
      <c r="A3" s="222" t="s">
        <v>88</v>
      </c>
      <c r="B3" s="222"/>
      <c r="C3" s="222"/>
      <c r="D3" s="222"/>
      <c r="E3" s="222"/>
      <c r="F3" s="222"/>
      <c r="G3" s="222"/>
      <c r="H3" s="222"/>
    </row>
    <row r="4" spans="1:8" ht="409.5" customHeight="1" thickTop="1" x14ac:dyDescent="0.35">
      <c r="A4" s="226" t="s">
        <v>162</v>
      </c>
      <c r="B4" s="226"/>
      <c r="C4" s="226"/>
      <c r="D4" s="226"/>
      <c r="E4" s="226"/>
      <c r="F4" s="226"/>
      <c r="G4" s="226"/>
      <c r="H4" s="226"/>
    </row>
    <row r="5" spans="1:8" ht="127.5" customHeight="1" x14ac:dyDescent="0.35">
      <c r="A5" s="227"/>
      <c r="B5" s="227"/>
      <c r="C5" s="227"/>
      <c r="D5" s="227"/>
      <c r="E5" s="227"/>
      <c r="F5" s="227"/>
      <c r="G5" s="227"/>
      <c r="H5" s="227"/>
    </row>
    <row r="6" spans="1:8" ht="18" customHeight="1" thickBot="1" x14ac:dyDescent="0.4">
      <c r="A6" s="223" t="s">
        <v>132</v>
      </c>
      <c r="B6" s="223"/>
      <c r="C6" s="223"/>
      <c r="D6" s="223"/>
      <c r="E6" s="223"/>
      <c r="F6" s="223"/>
      <c r="G6" s="223"/>
      <c r="H6" s="223"/>
    </row>
    <row r="7" spans="1:8" ht="16" customHeight="1" thickBot="1" x14ac:dyDescent="0.4">
      <c r="A7" s="20"/>
      <c r="B7" s="21" t="s">
        <v>133</v>
      </c>
      <c r="C7" s="228" t="s">
        <v>172</v>
      </c>
      <c r="D7" s="229"/>
      <c r="E7" s="242" t="s">
        <v>173</v>
      </c>
      <c r="F7" s="243"/>
      <c r="G7" s="22" t="s">
        <v>174</v>
      </c>
      <c r="H7" s="20"/>
    </row>
    <row r="8" spans="1:8" ht="30" customHeight="1" x14ac:dyDescent="0.35">
      <c r="A8" s="20"/>
      <c r="B8" s="23" t="s">
        <v>134</v>
      </c>
      <c r="C8" s="230" t="s">
        <v>137</v>
      </c>
      <c r="D8" s="231"/>
      <c r="E8" s="231"/>
      <c r="F8" s="231"/>
      <c r="G8" s="232"/>
      <c r="H8" s="20"/>
    </row>
    <row r="9" spans="1:8" ht="30" customHeight="1" x14ac:dyDescent="0.35">
      <c r="A9" s="20"/>
      <c r="B9" s="24" t="s">
        <v>135</v>
      </c>
      <c r="C9" s="224" t="s">
        <v>138</v>
      </c>
      <c r="D9" s="225"/>
      <c r="E9" s="244" t="s">
        <v>139</v>
      </c>
      <c r="F9" s="245"/>
      <c r="G9" s="246"/>
      <c r="H9" s="20"/>
    </row>
    <row r="10" spans="1:8" ht="30" customHeight="1" thickBot="1" x14ac:dyDescent="0.4">
      <c r="A10" s="20"/>
      <c r="B10" s="25" t="s">
        <v>136</v>
      </c>
      <c r="C10" s="220" t="s">
        <v>138</v>
      </c>
      <c r="D10" s="221"/>
      <c r="E10" s="247" t="s">
        <v>139</v>
      </c>
      <c r="F10" s="240"/>
      <c r="G10" s="241"/>
      <c r="H10" s="20"/>
    </row>
    <row r="11" spans="1:8" ht="12" customHeight="1" thickBot="1" x14ac:dyDescent="0.4">
      <c r="A11" s="20"/>
      <c r="B11" s="20"/>
      <c r="C11" s="26"/>
      <c r="D11" s="27"/>
      <c r="E11" s="27"/>
      <c r="F11" s="26"/>
      <c r="G11" s="26"/>
      <c r="H11" s="20"/>
    </row>
    <row r="12" spans="1:8" ht="20" customHeight="1" thickTop="1" thickBot="1" x14ac:dyDescent="0.4">
      <c r="A12" s="218" t="s">
        <v>199</v>
      </c>
      <c r="B12" s="218"/>
      <c r="C12" s="218"/>
      <c r="D12" s="218"/>
      <c r="E12" s="218"/>
      <c r="F12" s="218"/>
      <c r="G12" s="218"/>
      <c r="H12" s="218"/>
    </row>
    <row r="13" spans="1:8" ht="409.5" customHeight="1" thickTop="1" x14ac:dyDescent="0.35">
      <c r="A13" s="219" t="s">
        <v>163</v>
      </c>
      <c r="B13" s="219"/>
      <c r="C13" s="219"/>
      <c r="D13" s="219"/>
      <c r="E13" s="219"/>
      <c r="F13" s="219"/>
      <c r="G13" s="219"/>
      <c r="H13" s="219"/>
    </row>
    <row r="14" spans="1:8" ht="13" customHeight="1" x14ac:dyDescent="0.35">
      <c r="A14" s="179"/>
      <c r="B14" s="179"/>
      <c r="C14" s="179"/>
      <c r="D14" s="179"/>
      <c r="E14" s="179"/>
      <c r="F14" s="179"/>
      <c r="G14" s="179"/>
      <c r="H14" s="179"/>
    </row>
    <row r="15" spans="1:8" ht="12" customHeight="1" thickBot="1" x14ac:dyDescent="0.4">
      <c r="A15" s="20"/>
      <c r="B15" s="20"/>
      <c r="C15" s="26"/>
      <c r="D15" s="27"/>
      <c r="E15" s="27"/>
      <c r="F15" s="26"/>
      <c r="G15" s="26"/>
      <c r="H15" s="20"/>
    </row>
    <row r="16" spans="1:8" ht="20" customHeight="1" thickTop="1" thickBot="1" x14ac:dyDescent="0.4">
      <c r="A16" s="218" t="s">
        <v>164</v>
      </c>
      <c r="B16" s="218"/>
      <c r="C16" s="218"/>
      <c r="D16" s="218"/>
      <c r="E16" s="218"/>
      <c r="F16" s="218"/>
      <c r="G16" s="218"/>
      <c r="H16" s="218"/>
    </row>
    <row r="17" spans="1:8" ht="378" customHeight="1" thickTop="1" x14ac:dyDescent="0.35">
      <c r="A17" s="179" t="s">
        <v>165</v>
      </c>
      <c r="B17" s="201"/>
      <c r="C17" s="201"/>
      <c r="D17" s="201"/>
      <c r="E17" s="201"/>
      <c r="F17" s="201"/>
      <c r="G17" s="201"/>
      <c r="H17" s="201"/>
    </row>
    <row r="18" spans="1:8" ht="20" customHeight="1" thickBot="1" x14ac:dyDescent="0.4">
      <c r="A18" s="233" t="s">
        <v>197</v>
      </c>
      <c r="B18" s="233"/>
      <c r="C18" s="233"/>
      <c r="D18" s="233"/>
      <c r="E18" s="233"/>
      <c r="F18" s="233"/>
      <c r="G18" s="233"/>
      <c r="H18" s="233"/>
    </row>
    <row r="19" spans="1:8" ht="16" customHeight="1" thickBot="1" x14ac:dyDescent="0.4">
      <c r="A19" s="28"/>
      <c r="B19" s="29" t="s">
        <v>133</v>
      </c>
      <c r="C19" s="30" t="s">
        <v>175</v>
      </c>
      <c r="D19" s="31" t="s">
        <v>176</v>
      </c>
      <c r="E19" s="31" t="s">
        <v>177</v>
      </c>
      <c r="F19" s="31" t="s">
        <v>178</v>
      </c>
      <c r="G19" s="22" t="s">
        <v>179</v>
      </c>
      <c r="H19" s="28"/>
    </row>
    <row r="20" spans="1:8" ht="30" customHeight="1" x14ac:dyDescent="0.35">
      <c r="A20" s="28"/>
      <c r="B20" s="32" t="s">
        <v>134</v>
      </c>
      <c r="C20" s="230" t="s">
        <v>180</v>
      </c>
      <c r="D20" s="231"/>
      <c r="E20" s="231"/>
      <c r="F20" s="231"/>
      <c r="G20" s="232"/>
      <c r="H20" s="28"/>
    </row>
    <row r="21" spans="1:8" ht="30" customHeight="1" x14ac:dyDescent="0.35">
      <c r="A21" s="28"/>
      <c r="B21" s="33" t="s">
        <v>135</v>
      </c>
      <c r="C21" s="248" t="s">
        <v>181</v>
      </c>
      <c r="D21" s="245"/>
      <c r="E21" s="245"/>
      <c r="F21" s="245"/>
      <c r="G21" s="246"/>
      <c r="H21" s="28"/>
    </row>
    <row r="22" spans="1:8" ht="30" customHeight="1" thickBot="1" x14ac:dyDescent="0.4">
      <c r="A22" s="28"/>
      <c r="B22" s="34" t="s">
        <v>136</v>
      </c>
      <c r="C22" s="239" t="s">
        <v>182</v>
      </c>
      <c r="D22" s="240"/>
      <c r="E22" s="240"/>
      <c r="F22" s="240"/>
      <c r="G22" s="241"/>
      <c r="H22" s="28"/>
    </row>
    <row r="23" spans="1:8" ht="12" customHeight="1" thickBot="1" x14ac:dyDescent="0.4">
      <c r="A23" s="20"/>
      <c r="B23" s="20"/>
      <c r="C23" s="26"/>
      <c r="D23" s="27"/>
      <c r="E23" s="27"/>
      <c r="F23" s="26"/>
      <c r="G23" s="26"/>
      <c r="H23" s="20"/>
    </row>
    <row r="24" spans="1:8" ht="20" customHeight="1" thickTop="1" thickBot="1" x14ac:dyDescent="0.4">
      <c r="A24" s="218" t="s">
        <v>166</v>
      </c>
      <c r="B24" s="218"/>
      <c r="C24" s="218"/>
      <c r="D24" s="218"/>
      <c r="E24" s="218"/>
      <c r="F24" s="218"/>
      <c r="G24" s="218"/>
      <c r="H24" s="218"/>
    </row>
    <row r="25" spans="1:8" ht="320" customHeight="1" thickTop="1" x14ac:dyDescent="0.35">
      <c r="A25" s="219" t="s">
        <v>167</v>
      </c>
      <c r="B25" s="219"/>
      <c r="C25" s="219"/>
      <c r="D25" s="219"/>
      <c r="E25" s="219"/>
      <c r="F25" s="219"/>
      <c r="G25" s="219"/>
      <c r="H25" s="219"/>
    </row>
    <row r="26" spans="1:8" ht="236" customHeight="1" x14ac:dyDescent="0.35">
      <c r="A26" s="179"/>
      <c r="B26" s="179"/>
      <c r="C26" s="179"/>
      <c r="D26" s="179"/>
      <c r="E26" s="179"/>
      <c r="F26" s="179"/>
      <c r="G26" s="179"/>
      <c r="H26" s="179"/>
    </row>
    <row r="27" spans="1:8" ht="15.5" customHeight="1" thickBot="1" x14ac:dyDescent="0.4">
      <c r="A27" s="233" t="s">
        <v>198</v>
      </c>
      <c r="B27" s="233"/>
      <c r="C27" s="233"/>
      <c r="D27" s="233"/>
      <c r="E27" s="233"/>
      <c r="F27" s="233"/>
      <c r="G27" s="233"/>
      <c r="H27" s="233"/>
    </row>
    <row r="28" spans="1:8" ht="16" customHeight="1" thickBot="1" x14ac:dyDescent="0.4">
      <c r="A28" s="28"/>
      <c r="B28" s="21" t="s">
        <v>183</v>
      </c>
      <c r="C28" s="249" t="s">
        <v>184</v>
      </c>
      <c r="D28" s="250"/>
      <c r="E28" s="209" t="s">
        <v>185</v>
      </c>
      <c r="F28" s="250"/>
      <c r="G28" s="35" t="s">
        <v>186</v>
      </c>
      <c r="H28" s="28"/>
    </row>
    <row r="29" spans="1:8" ht="30" customHeight="1" x14ac:dyDescent="0.35">
      <c r="A29" s="28"/>
      <c r="B29" s="32">
        <v>1</v>
      </c>
      <c r="C29" s="237">
        <v>0.25</v>
      </c>
      <c r="D29" s="238"/>
      <c r="E29" s="251" t="s">
        <v>187</v>
      </c>
      <c r="F29" s="251"/>
      <c r="G29" s="36" t="s">
        <v>191</v>
      </c>
      <c r="H29" s="28"/>
    </row>
    <row r="30" spans="1:8" ht="30" customHeight="1" x14ac:dyDescent="0.35">
      <c r="A30" s="28"/>
      <c r="B30" s="33">
        <v>2</v>
      </c>
      <c r="C30" s="196">
        <v>0.5</v>
      </c>
      <c r="D30" s="197"/>
      <c r="E30" s="234" t="s">
        <v>188</v>
      </c>
      <c r="F30" s="234"/>
      <c r="G30" s="37" t="s">
        <v>192</v>
      </c>
      <c r="H30" s="28"/>
    </row>
    <row r="31" spans="1:8" ht="30" customHeight="1" x14ac:dyDescent="0.35">
      <c r="A31" s="28"/>
      <c r="B31" s="38">
        <v>3</v>
      </c>
      <c r="C31" s="196">
        <v>0.75</v>
      </c>
      <c r="D31" s="197"/>
      <c r="E31" s="234" t="s">
        <v>189</v>
      </c>
      <c r="F31" s="234"/>
      <c r="G31" s="37" t="s">
        <v>193</v>
      </c>
      <c r="H31" s="28"/>
    </row>
    <row r="32" spans="1:8" ht="30" customHeight="1" thickBot="1" x14ac:dyDescent="0.4">
      <c r="A32" s="28"/>
      <c r="B32" s="34">
        <v>4</v>
      </c>
      <c r="C32" s="206">
        <v>0.9</v>
      </c>
      <c r="D32" s="207"/>
      <c r="E32" s="235" t="s">
        <v>190</v>
      </c>
      <c r="F32" s="235"/>
      <c r="G32" s="39" t="s">
        <v>194</v>
      </c>
      <c r="H32" s="28"/>
    </row>
    <row r="33" spans="1:8" ht="12" customHeight="1" thickBot="1" x14ac:dyDescent="0.4">
      <c r="A33" s="20"/>
      <c r="B33" s="20"/>
      <c r="C33" s="26"/>
      <c r="D33" s="27"/>
      <c r="E33" s="27"/>
      <c r="F33" s="26"/>
      <c r="G33" s="26"/>
      <c r="H33" s="20"/>
    </row>
    <row r="34" spans="1:8" ht="20" customHeight="1" thickTop="1" thickBot="1" x14ac:dyDescent="0.4">
      <c r="A34" s="218" t="s">
        <v>140</v>
      </c>
      <c r="B34" s="218"/>
      <c r="C34" s="218"/>
      <c r="D34" s="218"/>
      <c r="E34" s="218"/>
      <c r="F34" s="218"/>
      <c r="G34" s="218"/>
      <c r="H34" s="218"/>
    </row>
    <row r="35" spans="1:8" ht="395.5" customHeight="1" thickTop="1" x14ac:dyDescent="0.35">
      <c r="A35" s="179" t="s">
        <v>252</v>
      </c>
      <c r="B35" s="201"/>
      <c r="C35" s="201"/>
      <c r="D35" s="201"/>
      <c r="E35" s="201"/>
      <c r="F35" s="201"/>
      <c r="G35" s="201"/>
      <c r="H35" s="201"/>
    </row>
    <row r="36" spans="1:8" s="7" customFormat="1" ht="20" customHeight="1" thickBot="1" x14ac:dyDescent="0.4">
      <c r="A36" s="200" t="s">
        <v>147</v>
      </c>
      <c r="B36" s="200"/>
      <c r="C36" s="200"/>
      <c r="D36" s="200"/>
      <c r="E36" s="200"/>
      <c r="F36" s="200"/>
      <c r="G36" s="200"/>
      <c r="H36" s="200"/>
    </row>
    <row r="37" spans="1:8" ht="15" thickBot="1" x14ac:dyDescent="0.4">
      <c r="A37" s="28"/>
      <c r="B37" s="21" t="s">
        <v>133</v>
      </c>
      <c r="C37" s="204" t="s">
        <v>23</v>
      </c>
      <c r="D37" s="205"/>
      <c r="E37" s="40" t="s">
        <v>24</v>
      </c>
      <c r="F37" s="209" t="s">
        <v>24</v>
      </c>
      <c r="G37" s="210"/>
      <c r="H37" s="28"/>
    </row>
    <row r="38" spans="1:8" ht="77" customHeight="1" x14ac:dyDescent="0.35">
      <c r="A38" s="28"/>
      <c r="B38" s="41" t="s">
        <v>134</v>
      </c>
      <c r="C38" s="198" t="s">
        <v>141</v>
      </c>
      <c r="D38" s="199"/>
      <c r="E38" s="199" t="s">
        <v>142</v>
      </c>
      <c r="F38" s="211" t="s">
        <v>143</v>
      </c>
      <c r="G38" s="212"/>
      <c r="H38" s="28"/>
    </row>
    <row r="39" spans="1:8" ht="33.5" customHeight="1" x14ac:dyDescent="0.35">
      <c r="A39" s="28"/>
      <c r="B39" s="42" t="s">
        <v>135</v>
      </c>
      <c r="C39" s="202" t="s">
        <v>144</v>
      </c>
      <c r="D39" s="203"/>
      <c r="E39" s="203"/>
      <c r="F39" s="213" t="s">
        <v>146</v>
      </c>
      <c r="G39" s="214"/>
      <c r="H39" s="28"/>
    </row>
    <row r="40" spans="1:8" ht="46" customHeight="1" thickBot="1" x14ac:dyDescent="0.4">
      <c r="A40" s="28"/>
      <c r="B40" s="43" t="s">
        <v>136</v>
      </c>
      <c r="C40" s="217" t="s">
        <v>145</v>
      </c>
      <c r="D40" s="208"/>
      <c r="E40" s="208"/>
      <c r="F40" s="215"/>
      <c r="G40" s="216"/>
      <c r="H40" s="28"/>
    </row>
    <row r="41" spans="1:8" s="8" customFormat="1" ht="15" thickBot="1" x14ac:dyDescent="0.4">
      <c r="A41" s="28"/>
      <c r="B41" s="28"/>
      <c r="C41" s="44"/>
      <c r="D41" s="44"/>
      <c r="E41" s="44"/>
      <c r="F41" s="44"/>
      <c r="G41" s="44"/>
      <c r="H41" s="28"/>
    </row>
    <row r="42" spans="1:8" ht="20" customHeight="1" thickTop="1" thickBot="1" x14ac:dyDescent="0.4">
      <c r="A42" s="218" t="s">
        <v>168</v>
      </c>
      <c r="B42" s="218"/>
      <c r="C42" s="218"/>
      <c r="D42" s="218"/>
      <c r="E42" s="218"/>
      <c r="F42" s="218"/>
      <c r="G42" s="218"/>
      <c r="H42" s="218"/>
    </row>
    <row r="43" spans="1:8" ht="21" customHeight="1" thickTop="1" x14ac:dyDescent="0.35">
      <c r="A43" s="179" t="s">
        <v>195</v>
      </c>
      <c r="B43" s="201"/>
      <c r="C43" s="201"/>
      <c r="D43" s="201"/>
      <c r="E43" s="201"/>
      <c r="F43" s="201"/>
      <c r="G43" s="201"/>
      <c r="H43" s="201"/>
    </row>
    <row r="44" spans="1:8" ht="15" thickBot="1" x14ac:dyDescent="0.4">
      <c r="A44" s="28"/>
      <c r="B44" s="28"/>
      <c r="C44" s="44"/>
      <c r="D44" s="44"/>
      <c r="E44" s="44"/>
      <c r="F44" s="44"/>
      <c r="G44" s="44"/>
      <c r="H44" s="28"/>
    </row>
    <row r="45" spans="1:8" ht="16.5" thickTop="1" thickBot="1" x14ac:dyDescent="0.4">
      <c r="A45" s="218" t="s">
        <v>169</v>
      </c>
      <c r="B45" s="218"/>
      <c r="C45" s="218"/>
      <c r="D45" s="218"/>
      <c r="E45" s="218"/>
      <c r="F45" s="218"/>
      <c r="G45" s="218"/>
      <c r="H45" s="218"/>
    </row>
    <row r="46" spans="1:8" ht="21.5" customHeight="1" thickTop="1" x14ac:dyDescent="0.35">
      <c r="A46" s="179" t="s">
        <v>196</v>
      </c>
      <c r="B46" s="201"/>
      <c r="C46" s="201"/>
      <c r="D46" s="201"/>
      <c r="E46" s="201"/>
      <c r="F46" s="201"/>
      <c r="G46" s="201"/>
      <c r="H46" s="201"/>
    </row>
    <row r="47" spans="1:8" s="8" customFormat="1" ht="15" thickBot="1" x14ac:dyDescent="0.4">
      <c r="A47" s="28"/>
      <c r="B47" s="28"/>
      <c r="C47" s="44"/>
      <c r="D47" s="44"/>
      <c r="E47" s="44"/>
      <c r="F47" s="44"/>
      <c r="G47" s="44"/>
      <c r="H47" s="28"/>
    </row>
    <row r="48" spans="1:8" ht="16.5" thickTop="1" thickBot="1" x14ac:dyDescent="0.4">
      <c r="A48" s="218" t="s">
        <v>170</v>
      </c>
      <c r="B48" s="218"/>
      <c r="C48" s="218"/>
      <c r="D48" s="218"/>
      <c r="E48" s="218"/>
      <c r="F48" s="218"/>
      <c r="G48" s="218"/>
      <c r="H48" s="218"/>
    </row>
    <row r="49" spans="1:8" ht="409.5" customHeight="1" thickTop="1" x14ac:dyDescent="0.35">
      <c r="A49" s="219" t="s">
        <v>171</v>
      </c>
      <c r="B49" s="219"/>
      <c r="C49" s="219"/>
      <c r="D49" s="219"/>
      <c r="E49" s="219"/>
      <c r="F49" s="219"/>
      <c r="G49" s="219"/>
      <c r="H49" s="219"/>
    </row>
    <row r="50" spans="1:8" ht="55.5" customHeight="1" x14ac:dyDescent="0.35">
      <c r="A50" s="179"/>
      <c r="B50" s="179"/>
      <c r="C50" s="179"/>
      <c r="D50" s="179"/>
      <c r="E50" s="179"/>
      <c r="F50" s="179"/>
      <c r="G50" s="179"/>
      <c r="H50" s="179"/>
    </row>
    <row r="51" spans="1:8" x14ac:dyDescent="0.35">
      <c r="A51" s="45"/>
      <c r="B51" s="28"/>
      <c r="C51" s="44"/>
      <c r="D51" s="44"/>
      <c r="E51" s="44"/>
      <c r="F51" s="44"/>
      <c r="G51" s="44"/>
      <c r="H51" s="28"/>
    </row>
  </sheetData>
  <sheetProtection algorithmName="SHA-512" hashValue="DZ+K/FJIXPXowitwqatIVzcYpdoim6ESCy9927c+q6GdCnonpNP5c/ops0eqo02KRH+Cd7tBI+wwR4g4XJkMiA==" saltValue="NZMrHoLwD7aUqL7kULGRDw==" spinCount="100000" sheet="1" objects="1" scenarios="1"/>
  <mergeCells count="50">
    <mergeCell ref="A1:H1"/>
    <mergeCell ref="A24:H24"/>
    <mergeCell ref="A27:H27"/>
    <mergeCell ref="C29:D29"/>
    <mergeCell ref="C30:D30"/>
    <mergeCell ref="C22:G22"/>
    <mergeCell ref="E7:F7"/>
    <mergeCell ref="E9:G9"/>
    <mergeCell ref="E10:G10"/>
    <mergeCell ref="C20:G20"/>
    <mergeCell ref="C21:G21"/>
    <mergeCell ref="A12:H12"/>
    <mergeCell ref="C28:D28"/>
    <mergeCell ref="E28:F28"/>
    <mergeCell ref="E29:F29"/>
    <mergeCell ref="E30:F30"/>
    <mergeCell ref="C10:D10"/>
    <mergeCell ref="A2:H2"/>
    <mergeCell ref="A3:H3"/>
    <mergeCell ref="A34:H34"/>
    <mergeCell ref="A6:H6"/>
    <mergeCell ref="C9:D9"/>
    <mergeCell ref="A4:H5"/>
    <mergeCell ref="A13:H14"/>
    <mergeCell ref="A25:H26"/>
    <mergeCell ref="C7:D7"/>
    <mergeCell ref="C8:G8"/>
    <mergeCell ref="A16:H16"/>
    <mergeCell ref="A17:H17"/>
    <mergeCell ref="A18:H18"/>
    <mergeCell ref="E31:F31"/>
    <mergeCell ref="E32:F32"/>
    <mergeCell ref="A48:H48"/>
    <mergeCell ref="A49:H50"/>
    <mergeCell ref="A45:H45"/>
    <mergeCell ref="A46:H46"/>
    <mergeCell ref="A42:H42"/>
    <mergeCell ref="A43:H43"/>
    <mergeCell ref="C31:D31"/>
    <mergeCell ref="C38:D38"/>
    <mergeCell ref="A36:H36"/>
    <mergeCell ref="A35:H35"/>
    <mergeCell ref="C39:D39"/>
    <mergeCell ref="C37:D37"/>
    <mergeCell ref="C32:D32"/>
    <mergeCell ref="E38:E40"/>
    <mergeCell ref="F37:G37"/>
    <mergeCell ref="F38:G38"/>
    <mergeCell ref="F39:G40"/>
    <mergeCell ref="C40:D40"/>
  </mergeCells>
  <hyperlinks>
    <hyperlink ref="A2" location="Model!A1" display="Back to Input Page" xr:uid="{4C24547E-6A15-41FA-AF72-411B6AF9711B}"/>
  </hyperlinks>
  <pageMargins left="0.7" right="0.7" top="0.75" bottom="0.75" header="0.3" footer="0.3"/>
  <pageSetup fitToWidth="0" fitToHeight="0" orientation="portrait" r:id="rId1"/>
  <headerFooter>
    <oddHeader xml:space="preserve">&amp;C&amp;"-,Bold"&amp;9&amp;KFF0000The current version of the tool is a beta version and for demonstration purposes only.  While the information in the tool is accurate it is not comprehensive.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A7E4-60CE-4EA1-891B-A39AE723A0F3}">
  <sheetPr codeName="Sheet7"/>
  <dimension ref="B2:G19"/>
  <sheetViews>
    <sheetView workbookViewId="0">
      <selection activeCell="I22" sqref="I22"/>
    </sheetView>
  </sheetViews>
  <sheetFormatPr defaultRowHeight="14.5" x14ac:dyDescent="0.35"/>
  <sheetData>
    <row r="2" spans="2:7" ht="15.5" x14ac:dyDescent="0.35">
      <c r="B2" s="46" t="s">
        <v>119</v>
      </c>
      <c r="C2" s="45"/>
      <c r="D2" s="45"/>
      <c r="E2" s="45"/>
      <c r="F2" s="45"/>
      <c r="G2" s="45"/>
    </row>
    <row r="3" spans="2:7" ht="15.5" x14ac:dyDescent="0.35">
      <c r="B3" s="47" t="s">
        <v>131</v>
      </c>
      <c r="C3" s="45"/>
      <c r="D3" s="45"/>
      <c r="E3" s="45"/>
      <c r="F3" s="45"/>
      <c r="G3" s="45"/>
    </row>
    <row r="4" spans="2:7" ht="15.5" x14ac:dyDescent="0.35">
      <c r="B4" s="47" t="s">
        <v>127</v>
      </c>
      <c r="C4" s="45"/>
      <c r="D4" s="45"/>
      <c r="E4" s="45"/>
      <c r="F4" s="45"/>
      <c r="G4" s="45"/>
    </row>
    <row r="5" spans="2:7" ht="15.5" x14ac:dyDescent="0.35">
      <c r="B5" s="47" t="s">
        <v>128</v>
      </c>
      <c r="C5" s="45"/>
      <c r="D5" s="45"/>
      <c r="E5" s="45"/>
      <c r="F5" s="45"/>
      <c r="G5" s="45"/>
    </row>
    <row r="6" spans="2:7" x14ac:dyDescent="0.35">
      <c r="B6" s="45"/>
      <c r="C6" s="45"/>
      <c r="D6" s="45"/>
      <c r="E6" s="45"/>
      <c r="F6" s="45"/>
      <c r="G6" s="45"/>
    </row>
    <row r="7" spans="2:7" ht="15.5" x14ac:dyDescent="0.35">
      <c r="B7" s="46" t="s">
        <v>121</v>
      </c>
      <c r="C7" s="45"/>
      <c r="D7" s="45"/>
      <c r="E7" s="45"/>
      <c r="F7" s="45"/>
      <c r="G7" s="45"/>
    </row>
    <row r="8" spans="2:7" ht="15.5" x14ac:dyDescent="0.35">
      <c r="B8" s="47" t="s">
        <v>129</v>
      </c>
      <c r="C8" s="45"/>
      <c r="D8" s="45"/>
      <c r="E8" s="45"/>
      <c r="F8" s="45"/>
      <c r="G8" s="45"/>
    </row>
    <row r="9" spans="2:7" ht="15.5" x14ac:dyDescent="0.35">
      <c r="B9" s="47" t="s">
        <v>130</v>
      </c>
      <c r="C9" s="45"/>
      <c r="D9" s="45"/>
      <c r="E9" s="45"/>
      <c r="F9" s="45"/>
      <c r="G9" s="45"/>
    </row>
    <row r="10" spans="2:7" ht="15.5" x14ac:dyDescent="0.35">
      <c r="B10" s="47" t="s">
        <v>123</v>
      </c>
      <c r="C10" s="45"/>
      <c r="D10" s="45"/>
      <c r="E10" s="45"/>
      <c r="F10" s="45"/>
      <c r="G10" s="45"/>
    </row>
    <row r="11" spans="2:7" x14ac:dyDescent="0.35">
      <c r="B11" s="45"/>
      <c r="C11" s="45"/>
      <c r="D11" s="45"/>
      <c r="E11" s="45"/>
      <c r="F11" s="45"/>
      <c r="G11" s="45"/>
    </row>
    <row r="12" spans="2:7" ht="15.5" x14ac:dyDescent="0.35">
      <c r="B12" s="46" t="s">
        <v>122</v>
      </c>
      <c r="C12" s="45"/>
      <c r="D12" s="45"/>
      <c r="E12" s="45"/>
      <c r="F12" s="45"/>
      <c r="G12" s="45"/>
    </row>
    <row r="13" spans="2:7" ht="15.5" x14ac:dyDescent="0.35">
      <c r="B13" s="47" t="s">
        <v>129</v>
      </c>
      <c r="C13" s="45"/>
      <c r="D13" s="45"/>
      <c r="E13" s="45"/>
      <c r="F13" s="45"/>
      <c r="G13" s="45"/>
    </row>
    <row r="14" spans="2:7" ht="15.5" x14ac:dyDescent="0.35">
      <c r="B14" s="47" t="s">
        <v>130</v>
      </c>
      <c r="C14" s="45"/>
      <c r="D14" s="45"/>
      <c r="E14" s="45"/>
      <c r="F14" s="45"/>
      <c r="G14" s="45"/>
    </row>
    <row r="15" spans="2:7" ht="15.5" x14ac:dyDescent="0.35">
      <c r="B15" s="47" t="s">
        <v>123</v>
      </c>
      <c r="C15" s="45"/>
      <c r="D15" s="45"/>
      <c r="E15" s="45"/>
      <c r="F15" s="45"/>
      <c r="G15" s="45"/>
    </row>
    <row r="16" spans="2:7" x14ac:dyDescent="0.35">
      <c r="B16" s="45"/>
      <c r="C16" s="45"/>
      <c r="D16" s="45"/>
      <c r="E16" s="45"/>
      <c r="F16" s="45"/>
      <c r="G16" s="45"/>
    </row>
    <row r="17" spans="2:7" x14ac:dyDescent="0.35">
      <c r="B17" s="45"/>
      <c r="C17" s="45"/>
      <c r="D17" s="45"/>
      <c r="E17" s="45"/>
      <c r="F17" s="45"/>
      <c r="G17" s="45"/>
    </row>
    <row r="18" spans="2:7" x14ac:dyDescent="0.35">
      <c r="B18" s="45"/>
      <c r="C18" s="45"/>
      <c r="D18" s="45"/>
      <c r="E18" s="45"/>
      <c r="F18" s="45"/>
      <c r="G18" s="45"/>
    </row>
    <row r="19" spans="2:7" x14ac:dyDescent="0.35">
      <c r="B19" s="45"/>
      <c r="C19" s="45"/>
      <c r="D19" s="45"/>
      <c r="E19" s="45"/>
      <c r="F19" s="45"/>
      <c r="G19" s="45"/>
    </row>
  </sheetData>
  <sheetProtection algorithmName="SHA-512" hashValue="0bZL1l+cLwSzA307ErX58JxLWCSVgt6n8exwfgKcr/hK0KSjzPDVc1qWRLr8ssPxsBAcMUKx7xDHj6UTDHG0vA==" saltValue="/VkGyMAO0tnoc0R9xXFzJ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CoverPage</vt:lpstr>
      <vt:lpstr>Model</vt:lpstr>
      <vt:lpstr>Calcs</vt:lpstr>
      <vt:lpstr>Output</vt:lpstr>
      <vt:lpstr>UserGuide-Intro</vt:lpstr>
      <vt:lpstr>UserGuide-Categories</vt:lpstr>
      <vt:lpstr>AnswerSources</vt:lpstr>
      <vt:lpstr>'UserGuide-Intro'!Info_WT</vt:lpstr>
      <vt:lpstr>Info_WT</vt:lpstr>
      <vt:lpstr>CoverPage!Print_Area</vt:lpstr>
      <vt:lpstr>Model!Print_Area</vt:lpstr>
      <vt:lpstr>Output!Print_Area</vt:lpstr>
      <vt:lpstr>'UserGuide-Intro'!Print_Area</vt:lpstr>
      <vt:lpstr>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Engineer</dc:creator>
  <cp:lastModifiedBy>System Engineer</cp:lastModifiedBy>
  <cp:lastPrinted>2022-08-17T15:20:31Z</cp:lastPrinted>
  <dcterms:created xsi:type="dcterms:W3CDTF">2022-02-15T13:23:56Z</dcterms:created>
  <dcterms:modified xsi:type="dcterms:W3CDTF">2022-08-17T17:32:29Z</dcterms:modified>
</cp:coreProperties>
</file>