
<file path=[Content_Types].xml><?xml version="1.0" encoding="utf-8"?>
<Types xmlns="http://schemas.openxmlformats.org/package/2006/content-types">
  <Default Extension="png" ContentType="image/png"/>
  <Default Extension="rels" ContentType="application/vnd.openxmlformats-package.relationships+xml"/>
  <Default Extension="tif" ContentType="image/ti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Debbie's Laptop\Dropbox\Lunch and Seminars\EdComm2021\Mar31-Wind-RichBoon\"/>
    </mc:Choice>
  </mc:AlternateContent>
  <xr:revisionPtr revIDLastSave="0" documentId="8_{29BD80F5-2419-4E53-B91E-ABD0235BED9B}" xr6:coauthVersionLast="46" xr6:coauthVersionMax="46" xr10:uidLastSave="{00000000-0000-0000-0000-000000000000}"/>
  <bookViews>
    <workbookView xWindow="30090" yWindow="1830" windowWidth="26895" windowHeight="14970" xr2:uid="{00000000-000D-0000-FFFF-FFFF00000000}"/>
  </bookViews>
  <sheets>
    <sheet name="Export Summary" sheetId="1" r:id="rId1"/>
    <sheet name="CRA Cover Sheet" sheetId="2" r:id="rId2"/>
    <sheet name="CRA Wind Estimator - Wind Uplif" sheetId="3" r:id="rId3"/>
    <sheet name="Ke Elevation - Elevation Factor" sheetId="4" r:id="rId4"/>
    <sheet name="Velocity Pressure - Kh or Kz ta" sheetId="5" r:id="rId5"/>
    <sheet name="Terrain" sheetId="6" r:id="rId6"/>
  </sheets>
  <calcPr calcId="181029"/>
</workbook>
</file>

<file path=xl/calcChain.xml><?xml version="1.0" encoding="utf-8"?>
<calcChain xmlns="http://schemas.openxmlformats.org/spreadsheetml/2006/main">
  <c r="C4" i="4" l="1"/>
  <c r="P19" i="3"/>
  <c r="F19" i="3"/>
  <c r="D19" i="3"/>
  <c r="D18" i="3"/>
  <c r="D17" i="3"/>
  <c r="D11" i="3"/>
  <c r="D10" i="3"/>
  <c r="D8" i="3"/>
  <c r="D6" i="3"/>
  <c r="C19" i="3" s="1"/>
  <c r="I19" i="3" s="1"/>
  <c r="D5" i="3"/>
  <c r="B13" i="3" s="1"/>
  <c r="B4" i="3"/>
  <c r="C16" i="3" l="1"/>
  <c r="I16" i="3" s="1"/>
  <c r="C17" i="3"/>
  <c r="I17" i="3" s="1"/>
  <c r="M18" i="3"/>
  <c r="P18" i="3" s="1"/>
  <c r="M17" i="3"/>
  <c r="P17" i="3" s="1"/>
  <c r="C18" i="3"/>
  <c r="I18" i="3" s="1"/>
  <c r="M16" i="3"/>
  <c r="P16" i="3" s="1"/>
</calcChain>
</file>

<file path=xl/sharedStrings.xml><?xml version="1.0" encoding="utf-8"?>
<sst xmlns="http://schemas.openxmlformats.org/spreadsheetml/2006/main" count="89" uniqueCount="72">
  <si>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</si>
  <si>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</si>
  <si>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</si>
  <si>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</si>
  <si>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CRA Cover Sheet</t>
  </si>
  <si>
    <t>Table 1</t>
  </si>
  <si>
    <t>CRA Wind Estimator</t>
  </si>
  <si>
    <t>Wind Uplift Estimator</t>
  </si>
  <si>
    <t>CRA Wind Estimator - Wind Uplif</t>
  </si>
  <si>
    <t>Basic Wind Uplift Calculator</t>
  </si>
  <si>
    <t>Basic Wind Velocity=</t>
  </si>
  <si>
    <t>V</t>
  </si>
  <si>
    <t>Vasd=</t>
  </si>
  <si>
    <t>mph</t>
  </si>
  <si>
    <t>Building Height=</t>
  </si>
  <si>
    <r>
      <rPr>
        <sz val="10"/>
        <color indexed="8"/>
        <rFont val="Helvetica Neue"/>
      </rPr>
      <t>K</t>
    </r>
    <r>
      <rPr>
        <vertAlign val="subscript"/>
        <sz val="10"/>
        <color indexed="8"/>
        <rFont val="Helvetica Neue"/>
      </rPr>
      <t>z</t>
    </r>
  </si>
  <si>
    <t>Roof Slope ?:12</t>
  </si>
  <si>
    <t>0 -&gt;1-1/2:12</t>
  </si>
  <si>
    <t>Directionality</t>
  </si>
  <si>
    <t>Kd</t>
  </si>
  <si>
    <t>Enclosure:</t>
  </si>
  <si>
    <t>Enclosed</t>
  </si>
  <si>
    <t>GCpi</t>
  </si>
  <si>
    <t>Exposure:</t>
  </si>
  <si>
    <t>Select Exposure B or C</t>
  </si>
  <si>
    <t>Elevation:</t>
  </si>
  <si>
    <t>Ke</t>
  </si>
  <si>
    <t>Terrain:</t>
  </si>
  <si>
    <t>Select Terrain</t>
  </si>
  <si>
    <t>Kt</t>
  </si>
  <si>
    <r>
      <rPr>
        <b/>
        <sz val="10"/>
        <color indexed="8"/>
        <rFont val="Helvetica Neue"/>
      </rPr>
      <t>q</t>
    </r>
    <r>
      <rPr>
        <b/>
        <vertAlign val="subscript"/>
        <sz val="10"/>
        <color indexed="8"/>
        <rFont val="Helvetica Neue"/>
      </rPr>
      <t>z</t>
    </r>
    <r>
      <rPr>
        <b/>
        <sz val="10"/>
        <color indexed="8"/>
        <rFont val="Helvetica Neue"/>
      </rPr>
      <t>=</t>
    </r>
  </si>
  <si>
    <t>psf</t>
  </si>
  <si>
    <t>Local Uplift Pressures</t>
  </si>
  <si>
    <t>Using 250 #/fastener</t>
  </si>
  <si>
    <t>Factor</t>
  </si>
  <si>
    <t>Uplift</t>
  </si>
  <si>
    <t>Width (ft)</t>
  </si>
  <si>
    <t>Areas:</t>
  </si>
  <si>
    <t>Area 1’ Inner field</t>
  </si>
  <si>
    <t>Interior of roof</t>
  </si>
  <si>
    <t>1 per</t>
  </si>
  <si>
    <t>Sq. Ft.</t>
  </si>
  <si>
    <t>1 &amp; 2e</t>
  </si>
  <si>
    <t>Area 1  Field Uplift</t>
  </si>
  <si>
    <t>Wide</t>
  </si>
  <si>
    <t>2n,2r &amp; 3e</t>
  </si>
  <si>
    <t>Area 2  Perimeter Uplift</t>
  </si>
  <si>
    <t>3r</t>
  </si>
  <si>
    <t>Area 3  Corner Uplift</t>
  </si>
  <si>
    <t xml:space="preserve">Wide and </t>
  </si>
  <si>
    <t>Long</t>
  </si>
  <si>
    <t>Ke Elevation</t>
  </si>
  <si>
    <t>Elevation Factor</t>
  </si>
  <si>
    <t>Ke Elevation - Elevation Factor</t>
  </si>
  <si>
    <t>Elevation Factor Table 26.9-1</t>
  </si>
  <si>
    <t>Note 2             Exact Value below</t>
  </si>
  <si>
    <t>Note 2</t>
  </si>
  <si>
    <t>Velocity Pressure</t>
  </si>
  <si>
    <t>Kh or Kz table</t>
  </si>
  <si>
    <t>Velocity Pressure - Kh or Kz ta</t>
  </si>
  <si>
    <r>
      <rPr>
        <b/>
        <sz val="10"/>
        <color indexed="8"/>
        <rFont val="Helvetica Neue"/>
      </rPr>
      <t>K</t>
    </r>
    <r>
      <rPr>
        <b/>
        <vertAlign val="subscript"/>
        <sz val="10"/>
        <color indexed="8"/>
        <rFont val="Helvetica Neue"/>
      </rPr>
      <t>h</t>
    </r>
    <r>
      <rPr>
        <b/>
        <sz val="10"/>
        <color indexed="8"/>
        <rFont val="Helvetica Neue"/>
      </rPr>
      <t xml:space="preserve"> or K</t>
    </r>
    <r>
      <rPr>
        <b/>
        <vertAlign val="subscript"/>
        <sz val="10"/>
        <color indexed="8"/>
        <rFont val="Helvetica Neue"/>
      </rPr>
      <t>z</t>
    </r>
    <r>
      <rPr>
        <b/>
        <sz val="10"/>
        <color indexed="8"/>
        <rFont val="Helvetica Neue"/>
      </rPr>
      <t xml:space="preserve"> Table 26.10-1</t>
    </r>
  </si>
  <si>
    <t>Exposure B</t>
  </si>
  <si>
    <t>Exposure C</t>
  </si>
  <si>
    <t>Terrain</t>
  </si>
  <si>
    <t>K1</t>
  </si>
  <si>
    <t>X/Lh</t>
  </si>
  <si>
    <t>K2.                  2D Escarpment</t>
  </si>
  <si>
    <t>All other cases</t>
  </si>
  <si>
    <t>Z/Lh</t>
  </si>
  <si>
    <t>2D Ridge</t>
  </si>
  <si>
    <t>K3</t>
  </si>
  <si>
    <t>3D Axisymmetrical Hill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</si>
</sst>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7">
    <font>
      <sz val="10"/>
      <color indexed="8"/>
      <name val="Helvetica Neue"/>
    </font>
    <font>
      <sz val="12"/>
      <color indexed="8"/>
      <name val="Helvetica Neue"/>
    </font>
    <font>
      <sz val="14"/>
      <color indexed="8"/>
      <name val="Helvetica Neue"/>
    </font>
    <font>
      <u/>
      <sz val="12"/>
      <color indexed="11"/>
      <name val="Helvetica Neue"/>
    </font>
    <font>
      <b/>
      <sz val="10"/>
      <color indexed="8"/>
      <name val="Helvetica Neue"/>
    </font>
    <font>
      <vertAlign val="subscript"/>
      <sz val="10"/>
      <color indexed="8"/>
      <name val="Helvetica Neue"/>
    </font>
    <font>
      <b/>
      <vertAlign val="subscript"/>
      <sz val="10"/>
      <color indexed="8"/>
      <name val="Helvetica Neue"/>
    </font>
  </fonts>
  <fills count="11">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2"/>
        <bgColor auto="1"/>
      </patternFill>
    </fill>
    <fill>
      <patternFill patternType="solid">
        <fgColor indexed="23"/>
        <bgColor auto="1"/>
      </patternFill>
    </fill>
  </fills>
  <borders count="48">
    <border>
      <left/>
      <right/>
      <top/>
      <bottom/>
      <diagonal/>
    </border>
    <border>
      <left style="thin">
        <color indexed="13"/>
      </left>
      <right style="thin">
        <color indexed="13"/>
      </right>
      <top style="thin">
        <color indexed="13"/>
      </top>
      <bottom style="thin">
        <color indexed="14"/>
      </bottom>
      <diagonal/>
    </border>
    <border>
      <left style="thin">
        <color indexed="13"/>
      </left>
      <right style="thin">
        <color indexed="14"/>
      </right>
      <top style="thin">
        <color indexed="14"/>
      </top>
      <bottom style="thin">
        <color indexed="13"/>
      </bottom>
      <diagonal/>
    </border>
    <border>
      <left style="thin">
        <color indexed="14"/>
      </left>
      <right style="thin">
        <color indexed="13"/>
      </right>
      <top style="thin">
        <color indexed="14"/>
      </top>
      <bottom style="thin">
        <color indexed="13"/>
      </bottom>
      <diagonal/>
    </border>
    <border>
      <left style="thin">
        <color indexed="13"/>
      </left>
      <right style="thin">
        <color indexed="13"/>
      </right>
      <top style="thin">
        <color indexed="14"/>
      </top>
      <bottom style="thin">
        <color indexed="13"/>
      </bottom>
      <diagonal/>
    </border>
    <border>
      <left style="thin">
        <color indexed="13"/>
      </left>
      <right style="thin">
        <color indexed="14"/>
      </right>
      <top style="thin">
        <color indexed="13"/>
      </top>
      <bottom style="thin">
        <color indexed="13"/>
      </bottom>
      <diagonal/>
    </border>
    <border>
      <left style="thin">
        <color indexed="14"/>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17"/>
      </left>
      <right style="thin">
        <color indexed="13"/>
      </right>
      <top style="thin">
        <color indexed="17"/>
      </top>
      <bottom style="thin">
        <color indexed="14"/>
      </bottom>
      <diagonal/>
    </border>
    <border>
      <left style="thin">
        <color indexed="13"/>
      </left>
      <right style="thin">
        <color indexed="13"/>
      </right>
      <top style="thin">
        <color indexed="17"/>
      </top>
      <bottom style="thin">
        <color indexed="14"/>
      </bottom>
      <diagonal/>
    </border>
    <border>
      <left style="thin">
        <color indexed="13"/>
      </left>
      <right style="thin">
        <color indexed="17"/>
      </right>
      <top style="thin">
        <color indexed="17"/>
      </top>
      <bottom style="thin">
        <color indexed="14"/>
      </bottom>
      <diagonal/>
    </border>
    <border>
      <left style="thin">
        <color indexed="17"/>
      </left>
      <right style="thin">
        <color indexed="14"/>
      </right>
      <top style="thin">
        <color indexed="14"/>
      </top>
      <bottom style="thin">
        <color indexed="13"/>
      </bottom>
      <diagonal/>
    </border>
    <border>
      <left style="thin">
        <color indexed="13"/>
      </left>
      <right style="thin">
        <color indexed="17"/>
      </right>
      <top style="thin">
        <color indexed="14"/>
      </top>
      <bottom style="thin">
        <color indexed="13"/>
      </bottom>
      <diagonal/>
    </border>
    <border>
      <left style="thin">
        <color indexed="17"/>
      </left>
      <right style="thin">
        <color indexed="14"/>
      </right>
      <top style="thin">
        <color indexed="13"/>
      </top>
      <bottom style="thin">
        <color indexed="13"/>
      </bottom>
      <diagonal/>
    </border>
    <border>
      <left style="thin">
        <color indexed="13"/>
      </left>
      <right style="thin">
        <color indexed="17"/>
      </right>
      <top style="thin">
        <color indexed="13"/>
      </top>
      <bottom style="thin">
        <color indexed="13"/>
      </bottom>
      <diagonal/>
    </border>
    <border>
      <left style="thin">
        <color indexed="17"/>
      </left>
      <right style="thin">
        <color indexed="14"/>
      </right>
      <top style="thin">
        <color indexed="13"/>
      </top>
      <bottom style="medium">
        <color indexed="8"/>
      </bottom>
      <diagonal/>
    </border>
    <border>
      <left style="thin">
        <color indexed="14"/>
      </left>
      <right style="thin">
        <color indexed="13"/>
      </right>
      <top style="thin">
        <color indexed="13"/>
      </top>
      <bottom style="medium">
        <color indexed="8"/>
      </bottom>
      <diagonal/>
    </border>
    <border>
      <left style="thin">
        <color indexed="13"/>
      </left>
      <right style="thin">
        <color indexed="13"/>
      </right>
      <top style="thin">
        <color indexed="13"/>
      </top>
      <bottom style="medium">
        <color indexed="8"/>
      </bottom>
      <diagonal/>
    </border>
    <border>
      <left style="medium">
        <color indexed="8"/>
      </left>
      <right style="thin">
        <color indexed="14"/>
      </right>
      <top style="medium">
        <color indexed="8"/>
      </top>
      <bottom style="medium">
        <color indexed="8"/>
      </bottom>
      <diagonal/>
    </border>
    <border>
      <left style="thin">
        <color indexed="14"/>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13"/>
      </right>
      <top style="thin">
        <color indexed="13"/>
      </top>
      <bottom style="thin">
        <color indexed="13"/>
      </bottom>
      <diagonal/>
    </border>
    <border>
      <left style="thin">
        <color indexed="13"/>
      </left>
      <right style="thin">
        <color indexed="13"/>
      </right>
      <top style="thin">
        <color indexed="13"/>
      </top>
      <bottom style="thick">
        <color indexed="8"/>
      </bottom>
      <diagonal/>
    </border>
    <border>
      <left style="thin">
        <color indexed="13"/>
      </left>
      <right style="thin">
        <color indexed="17"/>
      </right>
      <top style="thin">
        <color indexed="13"/>
      </top>
      <bottom style="thick">
        <color indexed="8"/>
      </bottom>
      <diagonal/>
    </border>
    <border>
      <left style="thin">
        <color indexed="17"/>
      </left>
      <right style="thin">
        <color indexed="14"/>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thick">
        <color indexed="8"/>
      </right>
      <top style="thin">
        <color indexed="13"/>
      </top>
      <bottom style="medium">
        <color indexed="8"/>
      </bottom>
      <diagonal/>
    </border>
    <border>
      <left style="thick">
        <color indexed="8"/>
      </left>
      <right style="thin">
        <color indexed="13"/>
      </right>
      <top style="thick">
        <color indexed="8"/>
      </top>
      <bottom style="thin">
        <color indexed="13"/>
      </bottom>
      <diagonal/>
    </border>
    <border>
      <left style="thin">
        <color indexed="13"/>
      </left>
      <right style="thin">
        <color indexed="13"/>
      </right>
      <top style="thick">
        <color indexed="8"/>
      </top>
      <bottom style="thin">
        <color indexed="13"/>
      </bottom>
      <diagonal/>
    </border>
    <border>
      <left style="thin">
        <color indexed="13"/>
      </left>
      <right style="thick">
        <color indexed="8"/>
      </right>
      <top style="thick">
        <color indexed="8"/>
      </top>
      <bottom style="thin">
        <color indexed="13"/>
      </bottom>
      <diagonal/>
    </border>
    <border>
      <left style="thick">
        <color indexed="8"/>
      </left>
      <right style="thin">
        <color indexed="13"/>
      </right>
      <top style="thin">
        <color indexed="13"/>
      </top>
      <bottom style="medium">
        <color indexed="8"/>
      </bottom>
      <diagonal/>
    </border>
    <border>
      <left style="medium">
        <color indexed="8"/>
      </left>
      <right style="thin">
        <color indexed="14"/>
      </right>
      <top style="medium">
        <color indexed="8"/>
      </top>
      <bottom style="thin">
        <color indexed="13"/>
      </bottom>
      <diagonal/>
    </border>
    <border>
      <left style="thin">
        <color indexed="14"/>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thick">
        <color indexed="8"/>
      </right>
      <top style="medium">
        <color indexed="8"/>
      </top>
      <bottom style="thin">
        <color indexed="13"/>
      </bottom>
      <diagonal/>
    </border>
    <border>
      <left style="thick">
        <color indexed="8"/>
      </left>
      <right style="thin">
        <color indexed="13"/>
      </right>
      <top style="thin">
        <color indexed="13"/>
      </top>
      <bottom style="thin">
        <color indexed="13"/>
      </bottom>
      <diagonal/>
    </border>
    <border>
      <left style="thin">
        <color indexed="13"/>
      </left>
      <right style="thick">
        <color indexed="8"/>
      </right>
      <top style="thin">
        <color indexed="13"/>
      </top>
      <bottom style="thin">
        <color indexed="13"/>
      </bottom>
      <diagonal/>
    </border>
    <border>
      <left style="thick">
        <color indexed="8"/>
      </left>
      <right style="thin">
        <color indexed="13"/>
      </right>
      <top style="medium">
        <color indexed="8"/>
      </top>
      <bottom style="thin">
        <color indexed="13"/>
      </bottom>
      <diagonal/>
    </border>
    <border>
      <left style="medium">
        <color indexed="8"/>
      </left>
      <right style="thin">
        <color indexed="14"/>
      </right>
      <top style="thin">
        <color indexed="13"/>
      </top>
      <bottom style="thin">
        <color indexed="13"/>
      </bottom>
      <diagonal/>
    </border>
    <border>
      <left style="medium">
        <color indexed="8"/>
      </left>
      <right style="thin">
        <color indexed="14"/>
      </right>
      <top style="thin">
        <color indexed="13"/>
      </top>
      <bottom style="medium">
        <color indexed="8"/>
      </bottom>
      <diagonal/>
    </border>
    <border>
      <left style="thick">
        <color indexed="8"/>
      </left>
      <right style="thin">
        <color indexed="13"/>
      </right>
      <top style="thin">
        <color indexed="13"/>
      </top>
      <bottom style="thick">
        <color indexed="8"/>
      </bottom>
      <diagonal/>
    </border>
    <border>
      <left style="thin">
        <color indexed="13"/>
      </left>
      <right style="thick">
        <color indexed="8"/>
      </right>
      <top style="thin">
        <color indexed="13"/>
      </top>
      <bottom style="thick">
        <color indexed="8"/>
      </bottom>
      <diagonal/>
    </border>
    <border>
      <left style="thin">
        <color indexed="17"/>
      </left>
      <right style="thin">
        <color indexed="14"/>
      </right>
      <top style="medium">
        <color indexed="8"/>
      </top>
      <bottom style="thin">
        <color indexed="13"/>
      </bottom>
      <diagonal/>
    </border>
    <border>
      <left style="thin">
        <color indexed="13"/>
      </left>
      <right style="thin">
        <color indexed="17"/>
      </right>
      <top style="thick">
        <color indexed="8"/>
      </top>
      <bottom style="thin">
        <color indexed="13"/>
      </bottom>
      <diagonal/>
    </border>
    <border>
      <left style="thin">
        <color indexed="17"/>
      </left>
      <right style="thin">
        <color indexed="14"/>
      </right>
      <top style="thin">
        <color indexed="13"/>
      </top>
      <bottom style="thin">
        <color indexed="17"/>
      </bottom>
      <diagonal/>
    </border>
    <border>
      <left style="thin">
        <color indexed="14"/>
      </left>
      <right style="thin">
        <color indexed="13"/>
      </right>
      <top style="thin">
        <color indexed="13"/>
      </top>
      <bottom style="thin">
        <color indexed="17"/>
      </bottom>
      <diagonal/>
    </border>
    <border>
      <left style="thin">
        <color indexed="13"/>
      </left>
      <right style="thin">
        <color indexed="13"/>
      </right>
      <top style="thin">
        <color indexed="13"/>
      </top>
      <bottom style="thin">
        <color indexed="17"/>
      </bottom>
      <diagonal/>
    </border>
    <border>
      <left style="thin">
        <color indexed="13"/>
      </left>
      <right style="thin">
        <color indexed="17"/>
      </right>
      <top style="thin">
        <color indexed="13"/>
      </top>
      <bottom style="thin">
        <color indexed="17"/>
      </bottom>
      <diagonal/>
    </border>
  </borders>
  <cellStyleXfs count="1">
    <xf numFmtId="0" fontId="0" fillId="0" borderId="0" applyNumberFormat="0" applyFill="0" applyBorder="0" applyProtection="0">
      <alignment vertical="top" wrapText="1"/>
    </xf>
  </cellStyleXfs>
  <cellXfs count="105">
    <xf numFmtId="0" fontId="0" fillId="0" borderId="0" xfId="0" applyFont="1" applyAlignment="1">
      <alignment vertical="top" wrapText="1"/>
    </xf>
    <xf numFmtId="0" fontId="2" fillId="0" borderId="0" xfId="0" applyFont="1" applyAlignment="1">
      <alignment horizontal="left" vertical="top" wrapText="1"/>
    </xf>
    <xf numFmtId="0" fontId="1" fillId="2" borderId="0" xfId="0" applyFont="1" applyFill="1" applyAlignment="1">
      <alignment horizontal="left" vertical="top" wrapText="1"/>
    </xf>
    <xf numFmtId="0" fontId="1" fillId="3" borderId="0" xfId="0" applyFont="1" applyFill="1" applyAlignment="1">
      <alignment horizontal="left" vertical="top" wrapText="1"/>
    </xf>
    <xf numFmtId="0" fontId="3" fillId="3" borderId="0" xfId="0" applyFont="1" applyFill="1" applyAlignment="1">
      <alignment horizontal="left" vertical="top" wrapText="1"/>
    </xf>
    <xf numFmtId="0" fontId="0" fillId="0" borderId="0" xfId="0" applyNumberFormat="1" applyFont="1" applyAlignment="1">
      <alignment vertical="top" wrapText="1"/>
    </xf>
    <xf numFmtId="0" fontId="4" fillId="4" borderId="1" xfId="0" applyFont="1" applyFill="1" applyBorder="1" applyAlignment="1">
      <alignment vertical="top" wrapText="1"/>
    </xf>
    <xf numFmtId="0" fontId="4" fillId="5" borderId="2" xfId="0" applyFont="1" applyFill="1" applyBorder="1" applyAlignment="1">
      <alignment vertical="top" wrapText="1"/>
    </xf>
    <xf numFmtId="0" fontId="0" fillId="0" borderId="3" xfId="0" applyFont="1" applyBorder="1" applyAlignment="1">
      <alignment vertical="top" wrapText="1"/>
    </xf>
    <xf numFmtId="0" fontId="0" fillId="0" borderId="4" xfId="0" applyFont="1" applyBorder="1" applyAlignment="1">
      <alignment vertical="top" wrapText="1"/>
    </xf>
    <xf numFmtId="0" fontId="4" fillId="5" borderId="5" xfId="0" applyFont="1" applyFill="1" applyBorder="1" applyAlignment="1">
      <alignment vertical="top" wrapText="1"/>
    </xf>
    <xf numFmtId="0" fontId="0" fillId="0" borderId="6" xfId="0" applyFont="1" applyBorder="1" applyAlignment="1">
      <alignment vertical="top" wrapText="1"/>
    </xf>
    <xf numFmtId="0" fontId="0" fillId="0" borderId="7" xfId="0" applyFont="1" applyBorder="1" applyAlignment="1">
      <alignment vertical="top" wrapText="1"/>
    </xf>
    <xf numFmtId="0" fontId="0" fillId="0" borderId="0" xfId="0" applyNumberFormat="1" applyFont="1" applyAlignment="1">
      <alignment vertical="top" wrapText="1"/>
    </xf>
    <xf numFmtId="49" fontId="4" fillId="4" borderId="8" xfId="0" applyNumberFormat="1" applyFont="1" applyFill="1" applyBorder="1" applyAlignment="1">
      <alignment vertical="top" wrapText="1"/>
    </xf>
    <xf numFmtId="0" fontId="4" fillId="4" borderId="9" xfId="0" applyFont="1" applyFill="1" applyBorder="1" applyAlignment="1">
      <alignment vertical="top" wrapText="1"/>
    </xf>
    <xf numFmtId="0" fontId="4" fillId="4" borderId="10" xfId="0" applyFont="1" applyFill="1" applyBorder="1" applyAlignment="1">
      <alignment vertical="top" wrapText="1"/>
    </xf>
    <xf numFmtId="49" fontId="4" fillId="5" borderId="11" xfId="0" applyNumberFormat="1" applyFont="1" applyFill="1" applyBorder="1" applyAlignment="1">
      <alignment horizontal="right" vertical="top" wrapText="1"/>
    </xf>
    <xf numFmtId="0" fontId="0" fillId="6" borderId="3" xfId="0" applyNumberFormat="1" applyFont="1" applyFill="1" applyBorder="1" applyAlignment="1">
      <alignment horizontal="right" vertical="top" wrapText="1"/>
    </xf>
    <xf numFmtId="49" fontId="0" fillId="0" borderId="4" xfId="0" applyNumberFormat="1" applyFont="1" applyBorder="1" applyAlignment="1">
      <alignment vertical="top" wrapText="1"/>
    </xf>
    <xf numFmtId="0" fontId="0" fillId="0" borderId="12" xfId="0" applyFont="1" applyBorder="1" applyAlignment="1">
      <alignment vertical="top" wrapText="1"/>
    </xf>
    <xf numFmtId="49" fontId="4" fillId="5" borderId="13" xfId="0" applyNumberFormat="1" applyFont="1" applyFill="1" applyBorder="1" applyAlignment="1">
      <alignment horizontal="right" vertical="top" wrapText="1"/>
    </xf>
    <xf numFmtId="0" fontId="0" fillId="7" borderId="6" xfId="0" applyNumberFormat="1" applyFont="1" applyFill="1" applyBorder="1" applyAlignment="1">
      <alignment vertical="top" wrapText="1"/>
    </xf>
    <xf numFmtId="49" fontId="0" fillId="0" borderId="7" xfId="0" applyNumberFormat="1" applyFont="1" applyBorder="1" applyAlignment="1">
      <alignment vertical="top" wrapText="1"/>
    </xf>
    <xf numFmtId="0" fontId="0" fillId="0" borderId="14" xfId="0" applyFont="1" applyBorder="1" applyAlignment="1">
      <alignment vertical="top" wrapText="1"/>
    </xf>
    <xf numFmtId="0" fontId="0" fillId="6" borderId="6" xfId="0" applyNumberFormat="1" applyFont="1" applyFill="1" applyBorder="1" applyAlignment="1">
      <alignment horizontal="right" vertical="top" wrapText="1"/>
    </xf>
    <xf numFmtId="0" fontId="0" fillId="0" borderId="7" xfId="0" applyNumberFormat="1" applyFont="1" applyBorder="1" applyAlignment="1">
      <alignment vertical="top" wrapText="1"/>
    </xf>
    <xf numFmtId="49" fontId="0" fillId="8" borderId="6" xfId="0" applyNumberFormat="1" applyFont="1" applyFill="1" applyBorder="1" applyAlignment="1">
      <alignment horizontal="right" vertical="top" wrapText="1"/>
    </xf>
    <xf numFmtId="0" fontId="0" fillId="7" borderId="6" xfId="0" applyNumberFormat="1" applyFont="1" applyFill="1" applyBorder="1" applyAlignment="1">
      <alignment horizontal="right" vertical="top" wrapText="1"/>
    </xf>
    <xf numFmtId="164" fontId="0" fillId="0" borderId="7" xfId="0" applyNumberFormat="1" applyFont="1" applyBorder="1" applyAlignment="1">
      <alignment vertical="top" wrapText="1"/>
    </xf>
    <xf numFmtId="49" fontId="0" fillId="8" borderId="6" xfId="0" applyNumberFormat="1" applyFont="1" applyFill="1" applyBorder="1" applyAlignment="1">
      <alignment vertical="top" wrapText="1"/>
    </xf>
    <xf numFmtId="0" fontId="4" fillId="5" borderId="15" xfId="0" applyFont="1" applyFill="1" applyBorder="1" applyAlignment="1">
      <alignment vertical="top" wrapText="1"/>
    </xf>
    <xf numFmtId="0" fontId="0" fillId="0" borderId="16" xfId="0" applyFont="1" applyBorder="1" applyAlignment="1">
      <alignment vertical="top" wrapText="1"/>
    </xf>
    <xf numFmtId="0" fontId="0" fillId="0" borderId="17" xfId="0" applyFont="1" applyBorder="1" applyAlignment="1">
      <alignment vertical="top" wrapText="1"/>
    </xf>
    <xf numFmtId="49" fontId="4" fillId="5" borderId="18" xfId="0" applyNumberFormat="1" applyFont="1" applyFill="1" applyBorder="1" applyAlignment="1">
      <alignment horizontal="right" vertical="top" wrapText="1"/>
    </xf>
    <xf numFmtId="2" fontId="0" fillId="0" borderId="19" xfId="0" applyNumberFormat="1" applyFont="1" applyBorder="1" applyAlignment="1">
      <alignment vertical="top" wrapText="1"/>
    </xf>
    <xf numFmtId="49" fontId="0" fillId="0" borderId="20" xfId="0" applyNumberFormat="1" applyFont="1" applyBorder="1" applyAlignment="1">
      <alignment vertical="top" wrapText="1"/>
    </xf>
    <xf numFmtId="0" fontId="0" fillId="0" borderId="21" xfId="0" applyFont="1" applyBorder="1" applyAlignment="1">
      <alignment vertical="top" wrapText="1"/>
    </xf>
    <xf numFmtId="0" fontId="0" fillId="0" borderId="22" xfId="0" applyFont="1" applyBorder="1" applyAlignment="1">
      <alignment vertical="top" wrapText="1"/>
    </xf>
    <xf numFmtId="0" fontId="0" fillId="0" borderId="23" xfId="0" applyFont="1" applyBorder="1" applyAlignment="1">
      <alignment vertical="top" wrapText="1"/>
    </xf>
    <xf numFmtId="49" fontId="4" fillId="5" borderId="24" xfId="0" applyNumberFormat="1" applyFont="1" applyFill="1" applyBorder="1" applyAlignment="1">
      <alignment vertical="top" wrapText="1"/>
    </xf>
    <xf numFmtId="0" fontId="0" fillId="0" borderId="19" xfId="0" applyFont="1" applyBorder="1" applyAlignment="1">
      <alignment vertical="top" wrapText="1"/>
    </xf>
    <xf numFmtId="0" fontId="0" fillId="0" borderId="25" xfId="0" applyFont="1" applyBorder="1" applyAlignment="1">
      <alignment vertical="top" wrapText="1"/>
    </xf>
    <xf numFmtId="0" fontId="0" fillId="0" borderId="26" xfId="0" applyFont="1" applyBorder="1" applyAlignment="1">
      <alignment vertical="top" wrapText="1"/>
    </xf>
    <xf numFmtId="49" fontId="0" fillId="0" borderId="27" xfId="0" applyNumberFormat="1" applyFont="1" applyBorder="1" applyAlignment="1">
      <alignment vertical="top" wrapText="1"/>
    </xf>
    <xf numFmtId="0" fontId="0" fillId="0" borderId="28" xfId="0" applyFont="1" applyBorder="1" applyAlignment="1">
      <alignment vertical="top" wrapText="1"/>
    </xf>
    <xf numFmtId="0" fontId="0" fillId="0" borderId="29" xfId="0" applyFont="1" applyBorder="1" applyAlignment="1">
      <alignment vertical="top" wrapText="1"/>
    </xf>
    <xf numFmtId="0" fontId="0" fillId="0" borderId="30" xfId="0" applyFont="1" applyBorder="1" applyAlignment="1">
      <alignment vertical="top" wrapText="1"/>
    </xf>
    <xf numFmtId="0" fontId="4" fillId="5" borderId="31" xfId="0" applyFont="1" applyFill="1" applyBorder="1" applyAlignment="1">
      <alignment vertical="top" wrapText="1"/>
    </xf>
    <xf numFmtId="49" fontId="4" fillId="0" borderId="32" xfId="0" applyNumberFormat="1" applyFont="1" applyBorder="1" applyAlignment="1">
      <alignment horizontal="center" vertical="top" wrapText="1"/>
    </xf>
    <xf numFmtId="49" fontId="4" fillId="0" borderId="33" xfId="0" applyNumberFormat="1" applyFont="1" applyBorder="1" applyAlignment="1">
      <alignment vertical="top" wrapText="1"/>
    </xf>
    <xf numFmtId="0" fontId="4" fillId="0" borderId="33" xfId="0" applyFont="1" applyBorder="1" applyAlignment="1">
      <alignment vertical="top" wrapText="1"/>
    </xf>
    <xf numFmtId="0" fontId="4" fillId="0" borderId="34" xfId="0" applyFont="1" applyBorder="1" applyAlignment="1">
      <alignment vertical="top" wrapText="1"/>
    </xf>
    <xf numFmtId="0" fontId="0" fillId="0" borderId="35" xfId="0" applyFont="1" applyBorder="1" applyAlignment="1">
      <alignment vertical="top" wrapText="1"/>
    </xf>
    <xf numFmtId="0" fontId="0" fillId="0" borderId="36" xfId="0" applyFont="1" applyBorder="1" applyAlignment="1">
      <alignment vertical="top" wrapText="1"/>
    </xf>
    <xf numFmtId="49" fontId="4" fillId="0" borderId="37" xfId="0" applyNumberFormat="1" applyFont="1" applyBorder="1" applyAlignment="1">
      <alignment vertical="top" wrapText="1"/>
    </xf>
    <xf numFmtId="0" fontId="0" fillId="0" borderId="34" xfId="0" applyFont="1" applyBorder="1" applyAlignment="1">
      <alignment vertical="top" wrapText="1"/>
    </xf>
    <xf numFmtId="49" fontId="4" fillId="5" borderId="38" xfId="0" applyNumberFormat="1" applyFont="1" applyFill="1" applyBorder="1" applyAlignment="1">
      <alignment vertical="top" wrapText="1"/>
    </xf>
    <xf numFmtId="0" fontId="0" fillId="0" borderId="6" xfId="0" applyNumberFormat="1" applyFont="1" applyBorder="1" applyAlignment="1">
      <alignment horizontal="center" vertical="top" wrapText="1"/>
    </xf>
    <xf numFmtId="49" fontId="0" fillId="0" borderId="35" xfId="0" applyNumberFormat="1" applyFont="1" applyBorder="1" applyAlignment="1">
      <alignment vertical="top" wrapText="1"/>
    </xf>
    <xf numFmtId="49" fontId="0" fillId="0" borderId="36" xfId="0" applyNumberFormat="1" applyFont="1" applyBorder="1" applyAlignment="1">
      <alignment vertical="top" wrapText="1"/>
    </xf>
    <xf numFmtId="49" fontId="4" fillId="5" borderId="39" xfId="0" applyNumberFormat="1" applyFont="1" applyFill="1" applyBorder="1" applyAlignment="1">
      <alignment vertical="top" wrapText="1"/>
    </xf>
    <xf numFmtId="0" fontId="0" fillId="0" borderId="16" xfId="0" applyNumberFormat="1" applyFont="1" applyBorder="1" applyAlignment="1">
      <alignment horizontal="center" vertical="top" wrapText="1"/>
    </xf>
    <xf numFmtId="0" fontId="0" fillId="0" borderId="17" xfId="0" applyNumberFormat="1" applyFont="1" applyBorder="1" applyAlignment="1">
      <alignment vertical="top" wrapText="1"/>
    </xf>
    <xf numFmtId="49" fontId="0" fillId="0" borderId="17" xfId="0" applyNumberFormat="1" applyFont="1" applyBorder="1" applyAlignment="1">
      <alignment vertical="top" wrapText="1"/>
    </xf>
    <xf numFmtId="49" fontId="0" fillId="0" borderId="26" xfId="0" applyNumberFormat="1" applyFont="1" applyBorder="1" applyAlignment="1">
      <alignment vertical="top" wrapText="1"/>
    </xf>
    <xf numFmtId="0" fontId="0" fillId="0" borderId="40" xfId="0" applyFont="1" applyBorder="1" applyAlignment="1">
      <alignment vertical="top" wrapText="1"/>
    </xf>
    <xf numFmtId="0" fontId="0" fillId="0" borderId="22" xfId="0" applyNumberFormat="1" applyFont="1" applyBorder="1" applyAlignment="1">
      <alignment vertical="top" wrapText="1"/>
    </xf>
    <xf numFmtId="0" fontId="0" fillId="0" borderId="41" xfId="0" applyFont="1" applyBorder="1" applyAlignment="1">
      <alignment vertical="top" wrapText="1"/>
    </xf>
    <xf numFmtId="0" fontId="4" fillId="5" borderId="42" xfId="0" applyFont="1" applyFill="1" applyBorder="1" applyAlignment="1">
      <alignment vertical="top" wrapText="1"/>
    </xf>
    <xf numFmtId="0" fontId="0" fillId="0" borderId="32" xfId="0" applyFont="1" applyBorder="1" applyAlignment="1">
      <alignment vertical="top" wrapText="1"/>
    </xf>
    <xf numFmtId="0" fontId="0" fillId="0" borderId="33" xfId="0" applyFont="1" applyBorder="1" applyAlignment="1">
      <alignment vertical="top" wrapText="1"/>
    </xf>
    <xf numFmtId="0" fontId="0" fillId="0" borderId="43" xfId="0" applyFont="1" applyBorder="1" applyAlignment="1">
      <alignment vertical="top" wrapText="1"/>
    </xf>
    <xf numFmtId="0" fontId="4" fillId="5" borderId="13" xfId="0" applyFont="1" applyFill="1" applyBorder="1" applyAlignment="1">
      <alignment vertical="top" wrapText="1"/>
    </xf>
    <xf numFmtId="0" fontId="4" fillId="5" borderId="44" xfId="0" applyFont="1" applyFill="1" applyBorder="1" applyAlignment="1">
      <alignment vertical="top" wrapText="1"/>
    </xf>
    <xf numFmtId="0" fontId="0" fillId="0" borderId="45" xfId="0" applyFont="1" applyBorder="1" applyAlignment="1">
      <alignment vertical="top" wrapText="1"/>
    </xf>
    <xf numFmtId="0" fontId="0" fillId="0" borderId="46" xfId="0" applyFont="1" applyBorder="1" applyAlignment="1">
      <alignment vertical="top" wrapText="1"/>
    </xf>
    <xf numFmtId="0" fontId="0" fillId="0" borderId="47" xfId="0" applyFont="1" applyBorder="1" applyAlignment="1">
      <alignment vertical="top" wrapText="1"/>
    </xf>
    <xf numFmtId="0" fontId="0" fillId="0" borderId="0" xfId="0" applyNumberFormat="1" applyFont="1" applyAlignment="1">
      <alignment vertical="top" wrapText="1"/>
    </xf>
    <xf numFmtId="49" fontId="4" fillId="4" borderId="1" xfId="0" applyNumberFormat="1" applyFont="1" applyFill="1" applyBorder="1" applyAlignment="1">
      <alignment vertical="top" wrapText="1"/>
    </xf>
    <xf numFmtId="49" fontId="0" fillId="4" borderId="1" xfId="0" applyNumberFormat="1" applyFont="1" applyFill="1" applyBorder="1" applyAlignment="1">
      <alignment horizontal="center" vertical="top" wrapText="1"/>
    </xf>
    <xf numFmtId="0" fontId="4" fillId="5" borderId="2" xfId="0" applyNumberFormat="1" applyFont="1" applyFill="1" applyBorder="1" applyAlignment="1">
      <alignment vertical="top" wrapText="1"/>
    </xf>
    <xf numFmtId="49" fontId="0" fillId="0" borderId="3" xfId="0" applyNumberFormat="1" applyFont="1" applyBorder="1" applyAlignment="1">
      <alignment vertical="top" wrapText="1"/>
    </xf>
    <xf numFmtId="0" fontId="0" fillId="9" borderId="4" xfId="0" applyNumberFormat="1" applyFont="1" applyFill="1" applyBorder="1" applyAlignment="1">
      <alignment vertical="top" wrapText="1"/>
    </xf>
    <xf numFmtId="0" fontId="4" fillId="5" borderId="5" xfId="0" applyNumberFormat="1" applyFont="1" applyFill="1" applyBorder="1" applyAlignment="1">
      <alignment vertical="top" wrapText="1"/>
    </xf>
    <xf numFmtId="0" fontId="0" fillId="0" borderId="6" xfId="0" applyNumberFormat="1" applyFont="1" applyBorder="1" applyAlignment="1">
      <alignment vertical="top" wrapText="1"/>
    </xf>
    <xf numFmtId="165" fontId="0" fillId="0" borderId="7" xfId="0" applyNumberFormat="1" applyFont="1" applyBorder="1" applyAlignment="1">
      <alignment vertical="top" wrapText="1"/>
    </xf>
    <xf numFmtId="49" fontId="0" fillId="0" borderId="6" xfId="0" applyNumberFormat="1" applyFont="1" applyBorder="1" applyAlignment="1">
      <alignment vertical="top" wrapText="1"/>
    </xf>
    <xf numFmtId="0" fontId="0" fillId="0" borderId="0" xfId="0" applyNumberFormat="1" applyFont="1" applyAlignment="1">
      <alignment vertical="top" wrapText="1"/>
    </xf>
    <xf numFmtId="49" fontId="4" fillId="4" borderId="1" xfId="0" applyNumberFormat="1" applyFont="1" applyFill="1" applyBorder="1" applyAlignment="1">
      <alignment horizontal="center" vertical="top" wrapText="1"/>
    </xf>
    <xf numFmtId="0" fontId="4" fillId="5" borderId="2" xfId="0" applyNumberFormat="1" applyFont="1" applyFill="1" applyBorder="1" applyAlignment="1">
      <alignment horizontal="center" vertical="top" wrapText="1"/>
    </xf>
    <xf numFmtId="0" fontId="0" fillId="0" borderId="3" xfId="0" applyNumberFormat="1" applyFont="1" applyBorder="1" applyAlignment="1">
      <alignment horizontal="center" vertical="top" wrapText="1"/>
    </xf>
    <xf numFmtId="0" fontId="0" fillId="0" borderId="4" xfId="0" applyNumberFormat="1" applyFont="1" applyBorder="1" applyAlignment="1">
      <alignment horizontal="center" vertical="top" wrapText="1"/>
    </xf>
    <xf numFmtId="0" fontId="4" fillId="5" borderId="5" xfId="0" applyNumberFormat="1" applyFont="1" applyFill="1" applyBorder="1" applyAlignment="1">
      <alignment horizontal="center" vertical="top" wrapText="1"/>
    </xf>
    <xf numFmtId="0" fontId="0" fillId="0" borderId="7" xfId="0" applyNumberFormat="1" applyFont="1" applyBorder="1" applyAlignment="1">
      <alignment horizontal="center" vertical="top" wrapText="1"/>
    </xf>
    <xf numFmtId="0" fontId="0" fillId="0" borderId="0" xfId="0" applyNumberFormat="1" applyFont="1" applyAlignment="1">
      <alignment vertical="top" wrapText="1"/>
    </xf>
    <xf numFmtId="49" fontId="4" fillId="10" borderId="1" xfId="0" applyNumberFormat="1" applyFont="1" applyFill="1" applyBorder="1" applyAlignment="1">
      <alignment vertical="top" wrapText="1"/>
    </xf>
    <xf numFmtId="0" fontId="0" fillId="0" borderId="3" xfId="0" applyNumberFormat="1" applyFont="1" applyBorder="1" applyAlignment="1">
      <alignment vertical="top" wrapText="1"/>
    </xf>
    <xf numFmtId="0" fontId="0" fillId="0" borderId="4" xfId="0" applyNumberFormat="1" applyFont="1" applyBorder="1" applyAlignment="1">
      <alignment vertical="top" wrapText="1"/>
    </xf>
    <xf numFmtId="0" fontId="0" fillId="10" borderId="4" xfId="0" applyNumberFormat="1" applyFont="1" applyFill="1" applyBorder="1" applyAlignment="1">
      <alignment vertical="top" wrapText="1"/>
    </xf>
    <xf numFmtId="0" fontId="0" fillId="10" borderId="7" xfId="0" applyNumberFormat="1" applyFont="1" applyFill="1" applyBorder="1" applyAlignment="1">
      <alignment vertical="top" wrapText="1"/>
    </xf>
    <xf numFmtId="0" fontId="0" fillId="10" borderId="7" xfId="0" applyFont="1" applyFill="1" applyBorder="1" applyAlignment="1">
      <alignment vertical="top" wrapText="1"/>
    </xf>
    <xf numFmtId="0" fontId="1" fillId="0" borderId="0" xfId="0" applyFont="1" applyAlignment="1">
      <alignment horizontal="left" vertical="top" wrapText="1"/>
    </xf>
    <xf numFmtId="0" fontId="0" fillId="0" borderId="0" xfId="0" applyFont="1" applyAlignment="1">
      <alignment vertical="top" wrapText="1"/>
    </xf>
    <xf numFmtId="0" fontId="1" fillId="0" borderId="0" xfId="0" applyFont="1" applyAlignment="1">
      <alignment horizontal="center" vertical="center"/>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BDC0BF"/>
      <rgbColor rgb="FFA5A5A5"/>
      <rgbColor rgb="FF3F3F3F"/>
      <rgbColor rgb="FFDBDBDB"/>
      <rgbColor rgb="FFFEFFFE"/>
      <rgbColor rgb="FFBFBFBF"/>
      <rgbColor rgb="FF88F94E"/>
      <rgbColor rgb="FFFE634D"/>
      <rgbColor rgb="FF72FCE9"/>
      <rgbColor rgb="FF60D836"/>
      <rgbColor rgb="FF56C1FE"/>
      <rgbColor rgb="FFD5D5D5"/>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tif"/></Relationships>
</file>

<file path=xl/drawings/drawing1.xml><?xml version="1.0" encoding="utf-8"?>
<xdr:wsDr xmlns:xdr="http://schemas.openxmlformats.org/drawingml/2006/spreadsheetDrawing" xmlns:a="http://schemas.openxmlformats.org/drawingml/2006/main">
  <xdr:twoCellAnchor>
    <xdr:from>
      <xdr:col>1</xdr:col>
      <xdr:colOff>887965</xdr:colOff>
      <xdr:row>6</xdr:row>
      <xdr:rowOff>213500</xdr:rowOff>
    </xdr:from>
    <xdr:to>
      <xdr:col>4</xdr:col>
      <xdr:colOff>1081834</xdr:colOff>
      <xdr:row>14</xdr:row>
      <xdr:rowOff>40776</xdr:rowOff>
    </xdr:to>
    <xdr:sp macro="" textlink="">
      <xdr:nvSpPr>
        <xdr:cNvPr id="2" name="Shape 2">
          <a:extLst>
            <a:ext uri="{FF2B5EF4-FFF2-40B4-BE49-F238E27FC236}">
              <a16:creationId xmlns:a16="http://schemas.microsoft.com/office/drawing/2014/main" id="{00000000-0008-0000-0100-000002000000}"/>
            </a:ext>
          </a:extLst>
        </xdr:cNvPr>
        <xdr:cNvSpPr txBox="1"/>
      </xdr:nvSpPr>
      <xdr:spPr>
        <a:xfrm>
          <a:off x="2132564" y="1842910"/>
          <a:ext cx="3927671" cy="1864357"/>
        </a:xfrm>
        <a:prstGeom prst="rect">
          <a:avLst/>
        </a:prstGeom>
        <a:solidFill>
          <a:srgbClr val="000000"/>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50800" tIns="50800" rIns="50800" bIns="50800" numCol="1" anchor="t">
          <a:spAutoFit/>
        </a:bodyPr>
        <a:lstStyle/>
        <a:p>
          <a:pPr marL="0" marR="0" indent="0" algn="ctr" defTabSz="584200" rtl="0" latinLnBrk="0">
            <a:lnSpc>
              <a:spcPct val="100000"/>
            </a:lnSpc>
            <a:spcBef>
              <a:spcPts val="0"/>
            </a:spcBef>
            <a:spcAft>
              <a:spcPts val="0"/>
            </a:spcAft>
            <a:buClrTx/>
            <a:buSzTx/>
            <a:buFontTx/>
            <a:buNone/>
            <a:tabLst/>
            <a:defRPr sz="1200" b="0" i="0" u="none" strike="noStrike" cap="none" spc="0" baseline="0">
              <a:solidFill>
                <a:srgbClr val="FFFFFF"/>
              </a:solidFill>
              <a:uFillTx/>
              <a:latin typeface="Helvetica Neue Medium"/>
              <a:ea typeface="Helvetica Neue Medium"/>
              <a:cs typeface="Helvetica Neue Medium"/>
              <a:sym typeface="Helvetica Neue Medium"/>
            </a:defRPr>
          </a:pPr>
          <a:r>
            <a:rPr sz="1200" b="0" i="0" u="none" strike="noStrike" cap="none" spc="0" baseline="0">
              <a:solidFill>
                <a:srgbClr val="FFFFFF"/>
              </a:solidFill>
              <a:uFillTx/>
              <a:latin typeface="Helvetica Neue Medium"/>
              <a:ea typeface="Helvetica Neue Medium"/>
              <a:cs typeface="Helvetica Neue Medium"/>
              <a:sym typeface="Helvetica Neue Medium"/>
            </a:rPr>
            <a:t>This wind uplift estimator provides a guide to the wind uplift on portions of a low slope roofing system. It is not intended to replace having a professional engineer perform the calculations for a specific project.</a:t>
          </a:r>
        </a:p>
        <a:p>
          <a:pPr marL="0" marR="0" indent="0" algn="ctr" defTabSz="584200" rtl="0" latinLnBrk="0">
            <a:lnSpc>
              <a:spcPct val="100000"/>
            </a:lnSpc>
            <a:spcBef>
              <a:spcPts val="0"/>
            </a:spcBef>
            <a:spcAft>
              <a:spcPts val="0"/>
            </a:spcAft>
            <a:buClrTx/>
            <a:buSzTx/>
            <a:buFontTx/>
            <a:buNone/>
            <a:tabLst/>
            <a:defRPr sz="1200" b="0" i="0" u="none" strike="noStrike" cap="none" spc="0" baseline="0">
              <a:solidFill>
                <a:srgbClr val="FFFFFF"/>
              </a:solidFill>
              <a:uFillTx/>
              <a:latin typeface="Helvetica Neue Medium"/>
              <a:ea typeface="Helvetica Neue Medium"/>
              <a:cs typeface="Helvetica Neue Medium"/>
              <a:sym typeface="Helvetica Neue Medium"/>
            </a:defRPr>
          </a:pPr>
          <a:endParaRPr sz="1200" b="0" i="0" u="none" strike="noStrike" cap="none" spc="0" baseline="0">
            <a:solidFill>
              <a:srgbClr val="FFFFFF"/>
            </a:solidFill>
            <a:uFillTx/>
            <a:latin typeface="Helvetica Neue Medium"/>
            <a:ea typeface="Helvetica Neue Medium"/>
            <a:cs typeface="Helvetica Neue Medium"/>
            <a:sym typeface="Helvetica Neue Medium"/>
          </a:endParaRPr>
        </a:p>
        <a:p>
          <a:pPr marL="0" marR="0" indent="0" algn="ctr" defTabSz="584200" rtl="0" latinLnBrk="0">
            <a:lnSpc>
              <a:spcPct val="100000"/>
            </a:lnSpc>
            <a:spcBef>
              <a:spcPts val="0"/>
            </a:spcBef>
            <a:spcAft>
              <a:spcPts val="0"/>
            </a:spcAft>
            <a:buClrTx/>
            <a:buSzTx/>
            <a:buFontTx/>
            <a:buNone/>
            <a:tabLst/>
            <a:defRPr sz="1200" b="0" i="0" u="none" strike="noStrike" cap="none" spc="0" baseline="0">
              <a:solidFill>
                <a:srgbClr val="FFFFFF"/>
              </a:solidFill>
              <a:uFillTx/>
              <a:latin typeface="Helvetica Neue Medium"/>
              <a:ea typeface="Helvetica Neue Medium"/>
              <a:cs typeface="Helvetica Neue Medium"/>
              <a:sym typeface="Helvetica Neue Medium"/>
            </a:defRPr>
          </a:pPr>
          <a:r>
            <a:rPr sz="1200" b="0" i="0" u="none" strike="noStrike" cap="none" spc="0" baseline="0">
              <a:solidFill>
                <a:srgbClr val="FFFFFF"/>
              </a:solidFill>
              <a:uFillTx/>
              <a:latin typeface="Helvetica Neue Medium"/>
              <a:ea typeface="Helvetica Neue Medium"/>
              <a:cs typeface="Helvetica Neue Medium"/>
              <a:sym typeface="Helvetica Neue Medium"/>
            </a:rPr>
            <a:t>This wind estimator is a guide only based on ASCE7-16.</a:t>
          </a:r>
        </a:p>
      </xdr:txBody>
    </xdr:sp>
    <xdr:clientData/>
  </xdr:twoCellAnchor>
  <xdr:twoCellAnchor>
    <xdr:from>
      <xdr:col>0</xdr:col>
      <xdr:colOff>0</xdr:colOff>
      <xdr:row>1</xdr:row>
      <xdr:rowOff>4482</xdr:rowOff>
    </xdr:from>
    <xdr:to>
      <xdr:col>2</xdr:col>
      <xdr:colOff>28661</xdr:colOff>
      <xdr:row>6</xdr:row>
      <xdr:rowOff>125009</xdr:rowOff>
    </xdr:to>
    <xdr:pic>
      <xdr:nvPicPr>
        <xdr:cNvPr id="3" name="CRAsquare-Approved.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t="7461" b="12482"/>
        <a:stretch>
          <a:fillRect/>
        </a:stretch>
      </xdr:blipFill>
      <xdr:spPr>
        <a:xfrm>
          <a:off x="-1" y="355637"/>
          <a:ext cx="2517863" cy="1398783"/>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1970</xdr:colOff>
      <xdr:row>19</xdr:row>
      <xdr:rowOff>166348</xdr:rowOff>
    </xdr:from>
    <xdr:to>
      <xdr:col>5</xdr:col>
      <xdr:colOff>476526</xdr:colOff>
      <xdr:row>33</xdr:row>
      <xdr:rowOff>117640</xdr:rowOff>
    </xdr:to>
    <xdr:pic>
      <xdr:nvPicPr>
        <xdr:cNvPr id="5" name="pasted-image.tiff">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rcRect r="61285"/>
        <a:stretch>
          <a:fillRect/>
        </a:stretch>
      </xdr:blipFill>
      <xdr:spPr>
        <a:xfrm>
          <a:off x="1538670" y="6263618"/>
          <a:ext cx="3408257" cy="3511103"/>
        </a:xfrm>
        <a:prstGeom prst="rect">
          <a:avLst/>
        </a:prstGeom>
        <a:ln w="12700" cap="flat">
          <a:noFill/>
          <a:miter lim="400000"/>
        </a:ln>
        <a:effectLst/>
      </xdr:spPr>
    </xdr:pic>
    <xdr:clientData/>
  </xdr:twoCellAnchor>
  <xdr:twoCellAnchor>
    <xdr:from>
      <xdr:col>9</xdr:col>
      <xdr:colOff>615277</xdr:colOff>
      <xdr:row>19</xdr:row>
      <xdr:rowOff>13948</xdr:rowOff>
    </xdr:from>
    <xdr:to>
      <xdr:col>13</xdr:col>
      <xdr:colOff>574383</xdr:colOff>
      <xdr:row>32</xdr:row>
      <xdr:rowOff>185681</xdr:rowOff>
    </xdr:to>
    <xdr:pic>
      <xdr:nvPicPr>
        <xdr:cNvPr id="6" name="pasted-image.tiff">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rcRect l="39648" r="29516"/>
        <a:stretch>
          <a:fillRect/>
        </a:stretch>
      </xdr:blipFill>
      <xdr:spPr>
        <a:xfrm>
          <a:off x="7143077" y="6111218"/>
          <a:ext cx="2689607" cy="3478814"/>
        </a:xfrm>
        <a:prstGeom prst="rect">
          <a:avLst/>
        </a:prstGeom>
        <a:ln w="12700" cap="flat">
          <a:noFill/>
          <a:miter lim="400000"/>
        </a:ln>
        <a:effectLst/>
      </xdr:spPr>
    </xdr:pic>
    <xdr:clientData/>
  </xdr:twoCellAnchor>
  <xdr:twoCellAnchor>
    <xdr:from>
      <xdr:col>3</xdr:col>
      <xdr:colOff>695726</xdr:colOff>
      <xdr:row>1</xdr:row>
      <xdr:rowOff>300957</xdr:rowOff>
    </xdr:from>
    <xdr:to>
      <xdr:col>11</xdr:col>
      <xdr:colOff>398183</xdr:colOff>
      <xdr:row>8</xdr:row>
      <xdr:rowOff>150457</xdr:rowOff>
    </xdr:to>
    <xdr:sp macro="" textlink="">
      <xdr:nvSpPr>
        <xdr:cNvPr id="7" name="Shape 7">
          <a:extLst>
            <a:ext uri="{FF2B5EF4-FFF2-40B4-BE49-F238E27FC236}">
              <a16:creationId xmlns:a16="http://schemas.microsoft.com/office/drawing/2014/main" id="{00000000-0008-0000-0200-000007000000}"/>
            </a:ext>
          </a:extLst>
        </xdr:cNvPr>
        <xdr:cNvSpPr txBox="1"/>
      </xdr:nvSpPr>
      <xdr:spPr>
        <a:xfrm>
          <a:off x="3692926" y="652112"/>
          <a:ext cx="4617358" cy="1788791"/>
        </a:xfrm>
        <a:prstGeom prst="rect">
          <a:avLst/>
        </a:prstGeom>
        <a:solidFill>
          <a:srgbClr val="000000"/>
        </a:solidFill>
        <a:ln w="12700" cap="flat">
          <a:noFill/>
          <a:miter lim="400000"/>
        </a:ln>
        <a:effectLst/>
        <a:extLst>
          <a:ext uri="{C572A759-6A51-4108-AA02-DFA0A04FC94B}">
            <ma14:wrappingTextBoxFlag xmlns:ma14="http://schemas.microsoft.com/office/mac/drawingml/2011/main" xmlns:a14="http://schemas.microsoft.com/office/drawing/2010/main" xmlns:m="http://schemas.openxmlformats.org/officeDocument/2006/math" xmlns:r="http://schemas.openxmlformats.org/officeDocument/2006/relationships" xmlns="" val="1"/>
          </a:ext>
        </a:extLst>
      </xdr:spPr>
      <xdr:txBody>
        <a:bodyPr wrap="square" lIns="50800" tIns="50800" rIns="50800" bIns="50800" numCol="1" anchor="t">
          <a:spAutoFit/>
        </a:bodyPr>
        <a:lstStyle/>
        <a:p>
          <a:pPr marL="0" marR="0" indent="0" algn="ctr" defTabSz="584200" latinLnBrk="0">
            <a:lnSpc>
              <a:spcPct val="100000"/>
            </a:lnSpc>
            <a:spcBef>
              <a:spcPts val="0"/>
            </a:spcBef>
            <a:spcAft>
              <a:spcPts val="0"/>
            </a:spcAft>
            <a:buClrTx/>
            <a:buSzTx/>
            <a:buFontTx/>
            <a:buNone/>
            <a:tabLst/>
            <a:defRPr sz="1800" b="0" i="0" u="none" strike="noStrike" cap="none" spc="0" baseline="0">
              <a:solidFill>
                <a:srgbClr val="FFFFFF"/>
              </a:solidFill>
              <a:uFillTx/>
              <a:latin typeface="Helvetica Neue Medium"/>
              <a:ea typeface="Helvetica Neue Medium"/>
              <a:cs typeface="Helvetica Neue Medium"/>
              <a:sym typeface="Helvetica Neue Medium"/>
            </a:defRPr>
          </a:pPr>
          <a:r>
            <a:rPr sz="1800" b="0" i="0" u="none" strike="noStrike" cap="none" spc="0" baseline="0">
              <a:solidFill>
                <a:srgbClr val="FFFFFF"/>
              </a:solidFill>
              <a:uFillTx/>
              <a:latin typeface="Helvetica Neue Medium"/>
              <a:ea typeface="Helvetica Neue Medium"/>
              <a:cs typeface="Helvetica Neue Medium"/>
              <a:sym typeface="Helvetica Neue Medium"/>
            </a:rPr>
            <a:t>The values in </a:t>
          </a:r>
          <a:r>
            <a:rPr sz="1800" b="0" i="0" u="none" strike="noStrike" cap="none" spc="0" baseline="0">
              <a:solidFill>
                <a:schemeClr val="accent3"/>
              </a:solidFill>
              <a:uFillTx/>
              <a:latin typeface="Helvetica Neue Medium"/>
              <a:ea typeface="Helvetica Neue Medium"/>
              <a:cs typeface="Helvetica Neue Medium"/>
              <a:sym typeface="Helvetica Neue Medium"/>
            </a:rPr>
            <a:t>green</a:t>
          </a:r>
          <a:r>
            <a:rPr sz="1800" b="0" i="0" u="none" strike="noStrike" cap="none" spc="0" baseline="0">
              <a:solidFill>
                <a:srgbClr val="FFFFFF"/>
              </a:solidFill>
              <a:uFillTx/>
              <a:latin typeface="Helvetica Neue Medium"/>
              <a:ea typeface="Helvetica Neue Medium"/>
              <a:cs typeface="Helvetica Neue Medium"/>
              <a:sym typeface="Helvetica Neue Medium"/>
            </a:rPr>
            <a:t> allow any number to be entered</a:t>
          </a:r>
        </a:p>
        <a:p>
          <a:pPr marL="0" marR="0" indent="0" algn="ctr" defTabSz="584200" latinLnBrk="0">
            <a:lnSpc>
              <a:spcPct val="100000"/>
            </a:lnSpc>
            <a:spcBef>
              <a:spcPts val="0"/>
            </a:spcBef>
            <a:spcAft>
              <a:spcPts val="0"/>
            </a:spcAft>
            <a:buClrTx/>
            <a:buSzTx/>
            <a:buFontTx/>
            <a:buNone/>
            <a:tabLst/>
            <a:defRPr sz="1800" b="0" i="0" u="none" strike="noStrike" cap="none" spc="0" baseline="0">
              <a:solidFill>
                <a:srgbClr val="FFFFFF"/>
              </a:solidFill>
              <a:uFillTx/>
              <a:latin typeface="Helvetica Neue Medium"/>
              <a:ea typeface="Helvetica Neue Medium"/>
              <a:cs typeface="Helvetica Neue Medium"/>
              <a:sym typeface="Helvetica Neue Medium"/>
            </a:defRPr>
          </a:pPr>
          <a:r>
            <a:rPr sz="1800" b="0" i="0" u="none" strike="noStrike" cap="none" spc="0" baseline="0">
              <a:solidFill>
                <a:srgbClr val="FFFFFF"/>
              </a:solidFill>
              <a:uFillTx/>
              <a:latin typeface="Helvetica Neue Medium"/>
              <a:ea typeface="Helvetica Neue Medium"/>
              <a:cs typeface="Helvetica Neue Medium"/>
              <a:sym typeface="Helvetica Neue Medium"/>
            </a:rPr>
            <a:t>The values in </a:t>
          </a:r>
          <a:r>
            <a:rPr sz="1800" b="0" i="0" u="none" strike="noStrike" cap="none" spc="0" baseline="0">
              <a:solidFill>
                <a:schemeClr val="accent5"/>
              </a:solidFill>
              <a:uFillTx/>
              <a:latin typeface="Helvetica Neue Medium"/>
              <a:ea typeface="Helvetica Neue Medium"/>
              <a:cs typeface="Helvetica Neue Medium"/>
              <a:sym typeface="Helvetica Neue Medium"/>
            </a:rPr>
            <a:t>red</a:t>
          </a:r>
          <a:r>
            <a:rPr sz="1800" b="0" i="0" u="none" strike="noStrike" cap="none" spc="0" baseline="0">
              <a:solidFill>
                <a:srgbClr val="FFFFFF"/>
              </a:solidFill>
              <a:uFillTx/>
              <a:latin typeface="Helvetica Neue Medium"/>
              <a:ea typeface="Helvetica Neue Medium"/>
              <a:cs typeface="Helvetica Neue Medium"/>
              <a:sym typeface="Helvetica Neue Medium"/>
            </a:rPr>
            <a:t> DO NOT CHANGE</a:t>
          </a:r>
        </a:p>
        <a:p>
          <a:pPr marL="0" marR="0" indent="0" algn="ctr" defTabSz="584200" latinLnBrk="0">
            <a:lnSpc>
              <a:spcPct val="100000"/>
            </a:lnSpc>
            <a:spcBef>
              <a:spcPts val="0"/>
            </a:spcBef>
            <a:spcAft>
              <a:spcPts val="0"/>
            </a:spcAft>
            <a:buClrTx/>
            <a:buSzTx/>
            <a:buFontTx/>
            <a:buNone/>
            <a:tabLst/>
            <a:defRPr sz="1800" b="0" i="0" u="none" strike="noStrike" cap="none" spc="0" baseline="0">
              <a:solidFill>
                <a:srgbClr val="FFFFFF"/>
              </a:solidFill>
              <a:uFillTx/>
              <a:latin typeface="Helvetica Neue Medium"/>
              <a:ea typeface="Helvetica Neue Medium"/>
              <a:cs typeface="Helvetica Neue Medium"/>
              <a:sym typeface="Helvetica Neue Medium"/>
            </a:defRPr>
          </a:pPr>
          <a:r>
            <a:rPr sz="1800" b="0" i="0" u="none" strike="noStrike" cap="none" spc="0" baseline="0">
              <a:solidFill>
                <a:srgbClr val="FFFFFF"/>
              </a:solidFill>
              <a:uFillTx/>
              <a:latin typeface="Helvetica Neue Medium"/>
              <a:ea typeface="Helvetica Neue Medium"/>
              <a:cs typeface="Helvetica Neue Medium"/>
              <a:sym typeface="Helvetica Neue Medium"/>
            </a:rPr>
            <a:t>The values in </a:t>
          </a:r>
          <a:r>
            <a:rPr sz="1800" b="0" i="0" u="none" strike="noStrike" cap="none" spc="0" baseline="0">
              <a:solidFill>
                <a:schemeClr val="accent2">
                  <a:hueOff val="-85258"/>
                  <a:satOff val="14347"/>
                  <a:lumOff val="22373"/>
                </a:schemeClr>
              </a:solidFill>
              <a:uFillTx/>
              <a:latin typeface="Helvetica Neue Medium"/>
              <a:ea typeface="Helvetica Neue Medium"/>
              <a:cs typeface="Helvetica Neue Medium"/>
              <a:sym typeface="Helvetica Neue Medium"/>
            </a:rPr>
            <a:t>blue</a:t>
          </a:r>
          <a:r>
            <a:rPr sz="1800" b="0" i="0" u="none" strike="noStrike" cap="none" spc="0" baseline="0">
              <a:solidFill>
                <a:srgbClr val="FFFFFF"/>
              </a:solidFill>
              <a:uFillTx/>
              <a:latin typeface="Helvetica Neue Medium"/>
              <a:ea typeface="Helvetica Neue Medium"/>
              <a:cs typeface="Helvetica Neue Medium"/>
              <a:sym typeface="Helvetica Neue Medium"/>
            </a:rPr>
            <a:t> are pull down menus, select one</a:t>
          </a:r>
        </a:p>
      </xdr:txBody>
    </xdr:sp>
    <xdr:clientData/>
  </xdr:twoCellAnchor>
</xdr:wsDr>
</file>

<file path=xl/theme/theme1.xml><?xml version="1.0" encoding="utf-8"?>
<a:theme xmlns:a="http://schemas.openxmlformats.org/drawingml/2006/main"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effectLst/>
        <a:sp3d/>
      </a:spPr>
      <a:bodyPr rot="0" spcFirstLastPara="1" vertOverflow="overflow" horzOverflow="overflow" vert="horz" wrap="square" lIns="50800" tIns="50800" rIns="50800" bIns="50800" numCol="1" spcCol="38100" rtlCol="0" anchor="ctr">
        <a:spAutoFit/>
      </a:bodyPr>
      <a:lstStyle>
        <a:defPPr marL="0" marR="0" indent="0" algn="ctr" defTabSz="584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18"/>
  <sheetViews>
    <sheetView showGridLines="0" tabSelected="1" workbookViewId="0"/>
  </sheetViews>
  <sheetFormatPr defaultColWidth="10" defaultRowHeight="12.95" customHeight="1"/>
  <cols>
    <col min="1" max="1" width="2" customWidth="1"/>
    <col min="2" max="4" width="33.5703125" customWidth="1"/>
  </cols>
  <sheetData>
    <row r="3" spans="2:4" ht="50.1" customHeight="1">
      <c r="B3" s="102" t="s">
        <v>0</v>
      </c>
      <c r="C3" s="103"/>
      <c r="D3" s="103"/>
    </row>
    <row r="7" spans="2:4" ht="18">
      <c r="B7" s="1" t="s">
        <v>1</v>
      </c>
      <c r="C7" s="1" t="s">
        <v>2</v>
      </c>
      <c r="D7" s="1" t="s">
        <v>3</v>
      </c>
    </row>
    <row r="9" spans="2:4" ht="15">
      <c r="B9" s="2" t="s">
        <v>4</v>
      </c>
      <c r="C9" s="2"/>
      <c r="D9" s="2"/>
    </row>
    <row r="10" spans="2:4" ht="15">
      <c r="B10" s="3"/>
      <c r="C10" s="3" t="s">
        <v>5</v>
      </c>
      <c r="D10" s="4" t="s">
        <v>4</v>
      </c>
    </row>
    <row r="11" spans="2:4" ht="15">
      <c r="B11" s="2" t="s">
        <v>6</v>
      </c>
      <c r="C11" s="2"/>
      <c r="D11" s="2"/>
    </row>
    <row r="12" spans="2:4" ht="30">
      <c r="B12" s="3"/>
      <c r="C12" s="3" t="s">
        <v>7</v>
      </c>
      <c r="D12" s="4" t="s">
        <v>8</v>
      </c>
    </row>
    <row r="13" spans="2:4" ht="15">
      <c r="B13" s="2" t="s">
        <v>51</v>
      </c>
      <c r="C13" s="2"/>
      <c r="D13" s="2"/>
    </row>
    <row r="14" spans="2:4" ht="15">
      <c r="B14" s="3"/>
      <c r="C14" s="3" t="s">
        <v>52</v>
      </c>
      <c r="D14" s="4" t="s">
        <v>53</v>
      </c>
    </row>
    <row r="15" spans="2:4" ht="15">
      <c r="B15" s="2" t="s">
        <v>57</v>
      </c>
      <c r="C15" s="2"/>
      <c r="D15" s="2"/>
    </row>
    <row r="16" spans="2:4" ht="15">
      <c r="B16" s="3"/>
      <c r="C16" s="3" t="s">
        <v>58</v>
      </c>
      <c r="D16" s="4" t="s">
        <v>59</v>
      </c>
    </row>
    <row r="17" spans="2:4" ht="15">
      <c r="B17" s="2" t="s">
        <v>63</v>
      </c>
      <c r="C17" s="2"/>
      <c r="D17" s="2"/>
    </row>
    <row r="18" spans="2:4" ht="15">
      <c r="B18" s="3"/>
      <c r="C18" s="3" t="s">
        <v>5</v>
      </c>
      <c r="D18" s="4" t="s">
        <v>63</v>
      </c>
    </row>
  </sheetData>
  <mergeCells count="1">
    <mergeCell ref="B3:D3"/>
  </mergeCells>
  <hyperlinks>
    <hyperlink ref="D10" location="'CRA Cover Sheet'!R2C1" display="CRA Cover Sheet" xr:uid="{00000000-0004-0000-0000-000000000000}"/>
    <hyperlink ref="D12" location="'CRA Wind Estimator - Wind Uplif'!R2C1" display="CRA Wind Estimator - Wind Uplif" xr:uid="{00000000-0004-0000-0000-000001000000}"/>
    <hyperlink ref="D14" location="'Ke Elevation - Elevation Factor'!R2C1" display="Ke Elevation - Elevation Factor" xr:uid="{00000000-0004-0000-0000-000002000000}"/>
    <hyperlink ref="D16" location="'Velocity Pressure - Kh or Kz ta'!R2C1" display="Velocity Pressure - Kh or Kz ta" xr:uid="{00000000-0004-0000-0000-000003000000}"/>
    <hyperlink ref="D18" location="'Terrain'!R2C1" display="Terrain" xr:uid="{00000000-0004-0000-0000-000004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5"/>
  <sheetViews>
    <sheetView showGridLines="0" workbookViewId="0">
      <pane xSplit="1" ySplit="2" topLeftCell="B3" activePane="bottomRight" state="frozen"/>
      <selection pane="topRight"/>
      <selection pane="bottomLeft"/>
      <selection pane="bottomRight" activeCell="B3" sqref="B3"/>
    </sheetView>
  </sheetViews>
  <sheetFormatPr defaultColWidth="16.28515625" defaultRowHeight="19.899999999999999" customHeight="1"/>
  <cols>
    <col min="1" max="6" width="16.28515625" style="5" customWidth="1"/>
    <col min="7" max="16384" width="16.28515625" style="5"/>
  </cols>
  <sheetData>
    <row r="1" spans="1:5" ht="27.6" customHeight="1">
      <c r="A1" s="104" t="s">
        <v>5</v>
      </c>
      <c r="B1" s="104"/>
      <c r="C1" s="104"/>
      <c r="D1" s="104"/>
      <c r="E1" s="104"/>
    </row>
    <row r="2" spans="1:5" ht="20.25" customHeight="1">
      <c r="A2" s="6"/>
      <c r="B2" s="6"/>
      <c r="C2" s="6"/>
      <c r="D2" s="6"/>
      <c r="E2" s="6"/>
    </row>
    <row r="3" spans="1:5" ht="20.25" customHeight="1">
      <c r="A3" s="7"/>
      <c r="B3" s="8"/>
      <c r="C3" s="9"/>
      <c r="D3" s="9"/>
      <c r="E3" s="9"/>
    </row>
    <row r="4" spans="1:5" ht="20.100000000000001" customHeight="1">
      <c r="A4" s="10"/>
      <c r="B4" s="11"/>
      <c r="C4" s="12"/>
      <c r="D4" s="12"/>
      <c r="E4" s="12"/>
    </row>
    <row r="5" spans="1:5" ht="20.100000000000001" customHeight="1">
      <c r="A5" s="10"/>
      <c r="B5" s="11"/>
      <c r="C5" s="12"/>
      <c r="D5" s="12"/>
      <c r="E5" s="12"/>
    </row>
    <row r="6" spans="1:5" ht="20.100000000000001" customHeight="1">
      <c r="A6" s="10"/>
      <c r="B6" s="11"/>
      <c r="C6" s="12"/>
      <c r="D6" s="12"/>
      <c r="E6" s="12"/>
    </row>
    <row r="7" spans="1:5" ht="20.100000000000001" customHeight="1">
      <c r="A7" s="10"/>
      <c r="B7" s="11"/>
      <c r="C7" s="12"/>
      <c r="D7" s="12"/>
      <c r="E7" s="12"/>
    </row>
    <row r="8" spans="1:5" ht="20.100000000000001" customHeight="1">
      <c r="A8" s="10"/>
      <c r="B8" s="11"/>
      <c r="C8" s="12"/>
      <c r="D8" s="12"/>
      <c r="E8" s="12"/>
    </row>
    <row r="9" spans="1:5" ht="20.100000000000001" customHeight="1">
      <c r="A9" s="10"/>
      <c r="B9" s="11"/>
      <c r="C9" s="12"/>
      <c r="D9" s="12"/>
      <c r="E9" s="12"/>
    </row>
    <row r="10" spans="1:5" ht="20.100000000000001" customHeight="1">
      <c r="A10" s="10"/>
      <c r="B10" s="11"/>
      <c r="C10" s="12"/>
      <c r="D10" s="12"/>
      <c r="E10" s="12"/>
    </row>
    <row r="11" spans="1:5" ht="20.100000000000001" customHeight="1">
      <c r="A11" s="10"/>
      <c r="B11" s="11"/>
      <c r="C11" s="12"/>
      <c r="D11" s="12"/>
      <c r="E11" s="12"/>
    </row>
    <row r="12" spans="1:5" ht="20.100000000000001" customHeight="1">
      <c r="A12" s="10"/>
      <c r="B12" s="11"/>
      <c r="C12" s="12"/>
      <c r="D12" s="12"/>
      <c r="E12" s="12"/>
    </row>
    <row r="13" spans="1:5" ht="20.100000000000001" customHeight="1">
      <c r="A13" s="10"/>
      <c r="B13" s="11"/>
      <c r="C13" s="12"/>
      <c r="D13" s="12"/>
      <c r="E13" s="12"/>
    </row>
    <row r="14" spans="1:5" ht="20.100000000000001" customHeight="1">
      <c r="A14" s="10"/>
      <c r="B14" s="11"/>
      <c r="C14" s="12"/>
      <c r="D14" s="12"/>
      <c r="E14" s="12"/>
    </row>
    <row r="15" spans="1:5" ht="20.100000000000001" customHeight="1">
      <c r="A15" s="10"/>
      <c r="B15" s="11"/>
      <c r="C15" s="12"/>
      <c r="D15" s="12"/>
      <c r="E15" s="12"/>
    </row>
  </sheetData>
  <mergeCells count="1">
    <mergeCell ref="A1:E1"/>
  </mergeCells>
  <pageMargins left="1" right="1" top="1" bottom="1" header="0.25" footer="0.25"/>
  <pageSetup orientation="portrait"/>
  <headerFooter>
    <oddFooter>&amp;C&amp;"Helvetica Neue,Regular"&amp;12&amp;K000000&amp;P</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22"/>
  <sheetViews>
    <sheetView showGridLines="0" workbookViewId="0">
      <pane xSplit="1" ySplit="2" topLeftCell="B3" activePane="bottomRight" state="frozen"/>
      <selection pane="topRight"/>
      <selection pane="bottomLeft"/>
      <selection pane="bottomRight" activeCell="B3" sqref="B3"/>
    </sheetView>
  </sheetViews>
  <sheetFormatPr defaultColWidth="16.28515625" defaultRowHeight="19.899999999999999" customHeight="1"/>
  <cols>
    <col min="1" max="1" width="20.140625" style="13" customWidth="1"/>
    <col min="2" max="2" width="11.7109375" style="13" customWidth="1"/>
    <col min="3" max="3" width="7.42578125" style="13" customWidth="1"/>
    <col min="4" max="4" width="9.42578125" style="13" customWidth="1"/>
    <col min="5" max="5" width="9.85546875" style="13" customWidth="1"/>
    <col min="6" max="6" width="6.7109375" style="13" customWidth="1"/>
    <col min="7" max="7" width="5.5703125" style="13" customWidth="1"/>
    <col min="8" max="8" width="9.140625" style="13" customWidth="1"/>
    <col min="9" max="9" width="5.7109375" style="13" customWidth="1"/>
    <col min="10" max="10" width="9.42578125" style="13" customWidth="1"/>
    <col min="11" max="17" width="8.85546875" style="13" customWidth="1"/>
    <col min="18" max="18" width="16.28515625" style="13" customWidth="1"/>
    <col min="19" max="16384" width="16.28515625" style="13"/>
  </cols>
  <sheetData>
    <row r="1" spans="1:17" ht="27.6" customHeight="1">
      <c r="A1" s="104" t="s">
        <v>7</v>
      </c>
      <c r="B1" s="104"/>
      <c r="C1" s="104"/>
      <c r="D1" s="104"/>
      <c r="E1" s="104"/>
      <c r="F1" s="104"/>
      <c r="G1" s="104"/>
      <c r="H1" s="104"/>
      <c r="I1" s="104"/>
      <c r="J1" s="104"/>
      <c r="K1" s="104"/>
      <c r="L1" s="104"/>
      <c r="M1" s="104"/>
      <c r="N1" s="104"/>
      <c r="O1" s="104"/>
      <c r="P1" s="104"/>
      <c r="Q1" s="104"/>
    </row>
    <row r="2" spans="1:17" ht="32.25" customHeight="1">
      <c r="A2" s="14" t="s">
        <v>9</v>
      </c>
      <c r="B2" s="15"/>
      <c r="C2" s="15"/>
      <c r="D2" s="15"/>
      <c r="E2" s="15"/>
      <c r="F2" s="15"/>
      <c r="G2" s="15"/>
      <c r="H2" s="15"/>
      <c r="I2" s="15"/>
      <c r="J2" s="15"/>
      <c r="K2" s="15"/>
      <c r="L2" s="15"/>
      <c r="M2" s="15"/>
      <c r="N2" s="15"/>
      <c r="O2" s="15"/>
      <c r="P2" s="15"/>
      <c r="Q2" s="16"/>
    </row>
    <row r="3" spans="1:17" ht="20.25" customHeight="1">
      <c r="A3" s="17" t="s">
        <v>10</v>
      </c>
      <c r="B3" s="18">
        <v>130</v>
      </c>
      <c r="C3" s="19" t="s">
        <v>11</v>
      </c>
      <c r="D3" s="9"/>
      <c r="E3" s="9"/>
      <c r="F3" s="9"/>
      <c r="G3" s="9"/>
      <c r="H3" s="9"/>
      <c r="I3" s="9"/>
      <c r="J3" s="9"/>
      <c r="K3" s="9"/>
      <c r="L3" s="9"/>
      <c r="M3" s="9"/>
      <c r="N3" s="9"/>
      <c r="O3" s="9"/>
      <c r="P3" s="9"/>
      <c r="Q3" s="20"/>
    </row>
    <row r="4" spans="1:17" ht="20.100000000000001" customHeight="1">
      <c r="A4" s="21" t="s">
        <v>12</v>
      </c>
      <c r="B4" s="22">
        <f>B3*0.775</f>
        <v>100.75</v>
      </c>
      <c r="C4" s="23" t="s">
        <v>13</v>
      </c>
      <c r="D4" s="12"/>
      <c r="E4" s="12"/>
      <c r="F4" s="12"/>
      <c r="G4" s="12"/>
      <c r="H4" s="12"/>
      <c r="I4" s="12"/>
      <c r="J4" s="12"/>
      <c r="K4" s="12"/>
      <c r="L4" s="12"/>
      <c r="M4" s="12"/>
      <c r="N4" s="12"/>
      <c r="O4" s="12"/>
      <c r="P4" s="12"/>
      <c r="Q4" s="24"/>
    </row>
    <row r="5" spans="1:17" ht="20.100000000000001" customHeight="1">
      <c r="A5" s="21" t="s">
        <v>14</v>
      </c>
      <c r="B5" s="25">
        <v>32</v>
      </c>
      <c r="C5" s="23" t="s">
        <v>15</v>
      </c>
      <c r="D5" s="26">
        <f>IF(B9="B",LOOKUP(ROUNDUP(B5,-1),'Velocity Pressure - Kh or Kz ta'!$A3:$A25,'Velocity Pressure - Kh or Kz ta'!B3:B25),(LOOKUP(ROUNDUP(B5,-1),'Velocity Pressure - Kh or Kz ta'!$A3:$A25,'Velocity Pressure - Kh or Kz ta'!C3:C25)))</f>
        <v>1.04</v>
      </c>
      <c r="E5" s="12"/>
      <c r="F5" s="12"/>
      <c r="G5" s="12"/>
      <c r="H5" s="12"/>
      <c r="I5" s="12"/>
      <c r="J5" s="12"/>
      <c r="K5" s="12"/>
      <c r="L5" s="12"/>
      <c r="M5" s="12"/>
      <c r="N5" s="12"/>
      <c r="O5" s="12"/>
      <c r="P5" s="12"/>
      <c r="Q5" s="24"/>
    </row>
    <row r="6" spans="1:17" ht="20.100000000000001" customHeight="1">
      <c r="A6" s="21" t="s">
        <v>16</v>
      </c>
      <c r="B6" s="27" t="s">
        <v>17</v>
      </c>
      <c r="C6" s="12"/>
      <c r="D6" s="26">
        <f>IF(B6="0 -&gt;1-1/2:12",1,2)</f>
        <v>1</v>
      </c>
      <c r="E6" s="12"/>
      <c r="F6" s="12"/>
      <c r="G6" s="12"/>
      <c r="H6" s="12"/>
      <c r="I6" s="12"/>
      <c r="J6" s="12"/>
      <c r="K6" s="12"/>
      <c r="L6" s="12"/>
      <c r="M6" s="12"/>
      <c r="N6" s="12"/>
      <c r="O6" s="12"/>
      <c r="P6" s="12"/>
      <c r="Q6" s="24"/>
    </row>
    <row r="7" spans="1:17" ht="20.100000000000001" customHeight="1">
      <c r="A7" s="21" t="s">
        <v>18</v>
      </c>
      <c r="B7" s="28">
        <v>0.85</v>
      </c>
      <c r="C7" s="23" t="s">
        <v>19</v>
      </c>
      <c r="D7" s="26">
        <v>0.85</v>
      </c>
      <c r="E7" s="12"/>
      <c r="F7" s="12"/>
      <c r="G7" s="12"/>
      <c r="H7" s="12"/>
      <c r="I7" s="12"/>
      <c r="J7" s="12"/>
      <c r="K7" s="12"/>
      <c r="L7" s="12"/>
      <c r="M7" s="12"/>
      <c r="N7" s="12"/>
      <c r="O7" s="12"/>
      <c r="P7" s="12"/>
      <c r="Q7" s="24"/>
    </row>
    <row r="8" spans="1:17" ht="20.100000000000001" customHeight="1">
      <c r="A8" s="21" t="s">
        <v>20</v>
      </c>
      <c r="B8" s="27" t="s">
        <v>21</v>
      </c>
      <c r="C8" s="23" t="s">
        <v>22</v>
      </c>
      <c r="D8" s="26">
        <f>IF(B8="Enclosed",0.18,0.55)</f>
        <v>0.18</v>
      </c>
      <c r="E8" s="12"/>
      <c r="F8" s="12"/>
      <c r="G8" s="12"/>
      <c r="H8" s="12"/>
      <c r="I8" s="12"/>
      <c r="J8" s="12"/>
      <c r="K8" s="12"/>
      <c r="L8" s="12"/>
      <c r="M8" s="12"/>
      <c r="N8" s="12"/>
      <c r="O8" s="12"/>
      <c r="P8" s="12"/>
      <c r="Q8" s="24"/>
    </row>
    <row r="9" spans="1:17" ht="44.1" customHeight="1">
      <c r="A9" s="21" t="s">
        <v>23</v>
      </c>
      <c r="B9" s="27" t="s">
        <v>24</v>
      </c>
      <c r="C9" s="12"/>
      <c r="D9" s="12"/>
      <c r="E9" s="12"/>
      <c r="F9" s="12"/>
      <c r="G9" s="12"/>
      <c r="H9" s="12"/>
      <c r="I9" s="12"/>
      <c r="J9" s="12"/>
      <c r="K9" s="12"/>
      <c r="L9" s="12"/>
      <c r="M9" s="12"/>
      <c r="N9" s="12"/>
      <c r="O9" s="12"/>
      <c r="P9" s="12"/>
      <c r="Q9" s="24"/>
    </row>
    <row r="10" spans="1:17" ht="20.100000000000001" customHeight="1">
      <c r="A10" s="21" t="s">
        <v>25</v>
      </c>
      <c r="B10" s="25">
        <v>5675</v>
      </c>
      <c r="C10" s="23" t="s">
        <v>26</v>
      </c>
      <c r="D10" s="29">
        <f>EXP(-0.0000362*B10)</f>
        <v>0.81429302189342001</v>
      </c>
      <c r="E10" s="12"/>
      <c r="F10" s="12"/>
      <c r="G10" s="12"/>
      <c r="H10" s="12"/>
      <c r="I10" s="12"/>
      <c r="J10" s="12"/>
      <c r="K10" s="12"/>
      <c r="L10" s="12"/>
      <c r="M10" s="12"/>
      <c r="N10" s="12"/>
      <c r="O10" s="12"/>
      <c r="P10" s="12"/>
      <c r="Q10" s="24"/>
    </row>
    <row r="11" spans="1:17" ht="20.100000000000001" customHeight="1">
      <c r="A11" s="21" t="s">
        <v>27</v>
      </c>
      <c r="B11" s="30" t="s">
        <v>28</v>
      </c>
      <c r="C11" s="23" t="s">
        <v>29</v>
      </c>
      <c r="D11" s="26">
        <f>IF(B11="Relatively level",1,1.5)</f>
        <v>1.5</v>
      </c>
      <c r="E11" s="12"/>
      <c r="F11" s="12"/>
      <c r="G11" s="12"/>
      <c r="H11" s="12"/>
      <c r="I11" s="12"/>
      <c r="J11" s="12"/>
      <c r="K11" s="12"/>
      <c r="L11" s="12"/>
      <c r="M11" s="12"/>
      <c r="N11" s="12"/>
      <c r="O11" s="12"/>
      <c r="P11" s="12"/>
      <c r="Q11" s="24"/>
    </row>
    <row r="12" spans="1:17" ht="20.85" customHeight="1">
      <c r="A12" s="31"/>
      <c r="B12" s="32"/>
      <c r="C12" s="33"/>
      <c r="D12" s="12"/>
      <c r="E12" s="12"/>
      <c r="F12" s="12"/>
      <c r="G12" s="12"/>
      <c r="H12" s="12"/>
      <c r="I12" s="12"/>
      <c r="J12" s="12"/>
      <c r="K12" s="12"/>
      <c r="L12" s="12"/>
      <c r="M12" s="12"/>
      <c r="N12" s="12"/>
      <c r="O12" s="12"/>
      <c r="P12" s="12"/>
      <c r="Q12" s="24"/>
    </row>
    <row r="13" spans="1:17" ht="22.15" customHeight="1">
      <c r="A13" s="34" t="s">
        <v>30</v>
      </c>
      <c r="B13" s="35">
        <f>(0.00256*(B4^2)*D5*D7*D10*D11)</f>
        <v>28.05784502571278</v>
      </c>
      <c r="C13" s="36" t="s">
        <v>31</v>
      </c>
      <c r="D13" s="37"/>
      <c r="E13" s="12"/>
      <c r="F13" s="12"/>
      <c r="G13" s="12"/>
      <c r="H13" s="38"/>
      <c r="I13" s="38"/>
      <c r="J13" s="38"/>
      <c r="K13" s="12"/>
      <c r="L13" s="12"/>
      <c r="M13" s="12"/>
      <c r="N13" s="12"/>
      <c r="O13" s="38"/>
      <c r="P13" s="38"/>
      <c r="Q13" s="39"/>
    </row>
    <row r="14" spans="1:17" ht="46.15" customHeight="1">
      <c r="A14" s="40" t="s">
        <v>32</v>
      </c>
      <c r="B14" s="41"/>
      <c r="C14" s="42"/>
      <c r="D14" s="33"/>
      <c r="E14" s="33"/>
      <c r="F14" s="33"/>
      <c r="G14" s="43"/>
      <c r="H14" s="44" t="s">
        <v>33</v>
      </c>
      <c r="I14" s="45"/>
      <c r="J14" s="46"/>
      <c r="K14" s="47"/>
      <c r="L14" s="33"/>
      <c r="M14" s="33"/>
      <c r="N14" s="43"/>
      <c r="O14" s="44" t="s">
        <v>33</v>
      </c>
      <c r="P14" s="45"/>
      <c r="Q14" s="46"/>
    </row>
    <row r="15" spans="1:17" ht="20.85" customHeight="1">
      <c r="A15" s="48"/>
      <c r="B15" s="49" t="s">
        <v>34</v>
      </c>
      <c r="C15" s="50" t="s">
        <v>35</v>
      </c>
      <c r="D15" s="50" t="s">
        <v>36</v>
      </c>
      <c r="E15" s="51"/>
      <c r="F15" s="51"/>
      <c r="G15" s="52"/>
      <c r="H15" s="53"/>
      <c r="I15" s="12"/>
      <c r="J15" s="54"/>
      <c r="K15" s="55" t="s">
        <v>37</v>
      </c>
      <c r="L15" s="51"/>
      <c r="M15" s="50" t="s">
        <v>35</v>
      </c>
      <c r="N15" s="56"/>
      <c r="O15" s="53"/>
      <c r="P15" s="12"/>
      <c r="Q15" s="54"/>
    </row>
    <row r="16" spans="1:17" ht="32.1" customHeight="1">
      <c r="A16" s="57" t="s">
        <v>38</v>
      </c>
      <c r="B16" s="58">
        <v>0.9</v>
      </c>
      <c r="C16" s="26">
        <f>IF(D$6=1,$B$13*(B16+D$8)," ")</f>
        <v>30.302472627769806</v>
      </c>
      <c r="D16" s="12"/>
      <c r="E16" s="23" t="s">
        <v>39</v>
      </c>
      <c r="F16" s="12"/>
      <c r="G16" s="54"/>
      <c r="H16" s="59" t="s">
        <v>40</v>
      </c>
      <c r="I16" s="26">
        <f>ROUNDDOWN(250/C16,0)</f>
        <v>8</v>
      </c>
      <c r="J16" s="60" t="s">
        <v>41</v>
      </c>
      <c r="K16" s="59" t="s">
        <v>42</v>
      </c>
      <c r="L16" s="26">
        <v>2</v>
      </c>
      <c r="M16" s="23" t="str">
        <f>IF(D$6=2,$B$13*(D$8+L16)," ")</f>
        <v xml:space="preserve"> </v>
      </c>
      <c r="N16" s="60" t="s">
        <v>31</v>
      </c>
      <c r="O16" s="59" t="s">
        <v>40</v>
      </c>
      <c r="P16" s="12" t="e">
        <f>ROUNDDOWN(250/M16,0)</f>
        <v>#VALUE!</v>
      </c>
      <c r="Q16" s="60" t="s">
        <v>41</v>
      </c>
    </row>
    <row r="17" spans="1:17" ht="32.1" customHeight="1">
      <c r="A17" s="57" t="s">
        <v>43</v>
      </c>
      <c r="B17" s="58">
        <v>1.7</v>
      </c>
      <c r="C17" s="26">
        <f>IF(D$6=1,$B$13*(B17+D$8)," ")</f>
        <v>52.748748648340026</v>
      </c>
      <c r="D17" s="26">
        <f>0.6*B5</f>
        <v>19.2</v>
      </c>
      <c r="E17" s="23" t="s">
        <v>44</v>
      </c>
      <c r="F17" s="12"/>
      <c r="G17" s="54"/>
      <c r="H17" s="53"/>
      <c r="I17" s="26">
        <f>ROUNDDOWN(250/C17,0)</f>
        <v>4</v>
      </c>
      <c r="J17" s="54"/>
      <c r="K17" s="59" t="s">
        <v>45</v>
      </c>
      <c r="L17" s="26">
        <v>3</v>
      </c>
      <c r="M17" s="23" t="str">
        <f>IF(D$6=2,$B$13*(D$8+L17)," ")</f>
        <v xml:space="preserve"> </v>
      </c>
      <c r="N17" s="54"/>
      <c r="O17" s="53"/>
      <c r="P17" s="12" t="e">
        <f>ROUNDDOWN(250/M17,0)</f>
        <v>#VALUE!</v>
      </c>
      <c r="Q17" s="54"/>
    </row>
    <row r="18" spans="1:17" ht="20.100000000000001" customHeight="1">
      <c r="A18" s="57" t="s">
        <v>46</v>
      </c>
      <c r="B18" s="58">
        <v>2.2999999999999998</v>
      </c>
      <c r="C18" s="26">
        <f>IF(D$6=1,$B$13*(B18+D$8)," ")</f>
        <v>69.583455663767694</v>
      </c>
      <c r="D18" s="26">
        <f>0.6*B5</f>
        <v>19.2</v>
      </c>
      <c r="E18" s="23" t="s">
        <v>44</v>
      </c>
      <c r="F18" s="12"/>
      <c r="G18" s="54"/>
      <c r="H18" s="53"/>
      <c r="I18" s="26">
        <f>ROUNDDOWN(250/C18,0)</f>
        <v>3</v>
      </c>
      <c r="J18" s="54"/>
      <c r="K18" s="59" t="s">
        <v>47</v>
      </c>
      <c r="L18" s="26">
        <v>3.6</v>
      </c>
      <c r="M18" s="23" t="str">
        <f>IF(D$6=2,$B$13*(D$8+L18)," ")</f>
        <v xml:space="preserve"> </v>
      </c>
      <c r="N18" s="54"/>
      <c r="O18" s="53"/>
      <c r="P18" s="12" t="e">
        <f>ROUNDDOWN(250/M18,0)</f>
        <v>#VALUE!</v>
      </c>
      <c r="Q18" s="54"/>
    </row>
    <row r="19" spans="1:17" ht="21.4" customHeight="1">
      <c r="A19" s="61" t="s">
        <v>48</v>
      </c>
      <c r="B19" s="62">
        <v>3.2</v>
      </c>
      <c r="C19" s="63">
        <f>IF(D$6=1,$B$13*(B19+D$8)," ")</f>
        <v>94.835516186909203</v>
      </c>
      <c r="D19" s="63">
        <f>0.2*B5</f>
        <v>6.4</v>
      </c>
      <c r="E19" s="64" t="s">
        <v>49</v>
      </c>
      <c r="F19" s="63">
        <f>0.6*B5</f>
        <v>19.2</v>
      </c>
      <c r="G19" s="65" t="s">
        <v>50</v>
      </c>
      <c r="H19" s="66"/>
      <c r="I19" s="67">
        <f>ROUNDDOWN(250/C19,0)</f>
        <v>2</v>
      </c>
      <c r="J19" s="68"/>
      <c r="K19" s="47"/>
      <c r="L19" s="33"/>
      <c r="M19" s="33"/>
      <c r="N19" s="43"/>
      <c r="O19" s="66"/>
      <c r="P19" s="38" t="e">
        <f>ROUNDDOWN(250/M19,0)</f>
        <v>#DIV/0!</v>
      </c>
      <c r="Q19" s="68"/>
    </row>
    <row r="20" spans="1:17" ht="21.4" customHeight="1">
      <c r="A20" s="69"/>
      <c r="B20" s="70"/>
      <c r="C20" s="71"/>
      <c r="D20" s="71"/>
      <c r="E20" s="71"/>
      <c r="F20" s="71"/>
      <c r="G20" s="71"/>
      <c r="H20" s="45"/>
      <c r="I20" s="45"/>
      <c r="J20" s="45"/>
      <c r="K20" s="71"/>
      <c r="L20" s="71"/>
      <c r="M20" s="71"/>
      <c r="N20" s="71"/>
      <c r="O20" s="45"/>
      <c r="P20" s="45"/>
      <c r="Q20" s="72"/>
    </row>
    <row r="21" spans="1:17" ht="20.100000000000001" customHeight="1">
      <c r="A21" s="73"/>
      <c r="B21" s="11"/>
      <c r="C21" s="12"/>
      <c r="D21" s="12"/>
      <c r="E21" s="12"/>
      <c r="F21" s="12"/>
      <c r="G21" s="12"/>
      <c r="H21" s="12"/>
      <c r="I21" s="12"/>
      <c r="J21" s="12"/>
      <c r="K21" s="12"/>
      <c r="L21" s="12"/>
      <c r="M21" s="12"/>
      <c r="N21" s="12"/>
      <c r="O21" s="12"/>
      <c r="P21" s="12"/>
      <c r="Q21" s="24"/>
    </row>
    <row r="22" spans="1:17" ht="20.100000000000001" customHeight="1">
      <c r="A22" s="74"/>
      <c r="B22" s="75"/>
      <c r="C22" s="76"/>
      <c r="D22" s="76"/>
      <c r="E22" s="76"/>
      <c r="F22" s="76"/>
      <c r="G22" s="76"/>
      <c r="H22" s="76"/>
      <c r="I22" s="76"/>
      <c r="J22" s="76"/>
      <c r="K22" s="76"/>
      <c r="L22" s="76"/>
      <c r="M22" s="76"/>
      <c r="N22" s="76"/>
      <c r="O22" s="76"/>
      <c r="P22" s="76"/>
      <c r="Q22" s="77"/>
    </row>
  </sheetData>
  <mergeCells count="1">
    <mergeCell ref="A1:Q1"/>
  </mergeCells>
  <dataValidations count="4">
    <dataValidation type="list" allowBlank="1" showInputMessage="1" showErrorMessage="1" sqref="B6" xr:uid="{00000000-0002-0000-0200-000000000000}">
      <formula1>"Select slope range,0 -&gt;1-1/2:12,&gt;1-1/2:12-&gt;4-1/4:12"</formula1>
    </dataValidation>
    <dataValidation type="list" allowBlank="1" showInputMessage="1" showErrorMessage="1" sqref="B8" xr:uid="{00000000-0002-0000-0200-000001000000}">
      <formula1>"Select One,Enclosed,Semi-enclosed,Open"</formula1>
    </dataValidation>
    <dataValidation type="list" allowBlank="1" showInputMessage="1" showErrorMessage="1" sqref="B9" xr:uid="{00000000-0002-0000-0200-000002000000}">
      <formula1>"Select Exposure B or C,B,C"</formula1>
    </dataValidation>
    <dataValidation type="list" allowBlank="1" showInputMessage="1" showErrorMessage="1" sqref="B11" xr:uid="{00000000-0002-0000-0200-000003000000}">
      <formula1>"Select Terrain,Relatively level,Hill"</formula1>
    </dataValidation>
  </dataValidations>
  <pageMargins left="0.5" right="0.5" top="0.75" bottom="0.75" header="0.27777800000000002" footer="0.27777800000000002"/>
  <pageSetup scale="72" orientation="portrait"/>
  <headerFooter>
    <oddFooter>&amp;C&amp;"Helvetica Neue,Regular"&amp;12&amp;K000000&amp;P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11"/>
  <sheetViews>
    <sheetView showGridLines="0" workbookViewId="0">
      <pane xSplit="1" ySplit="2" topLeftCell="B3" activePane="bottomRight" state="frozen"/>
      <selection pane="topRight"/>
      <selection pane="bottomLeft"/>
      <selection pane="bottomRight" activeCell="B3" sqref="B3"/>
    </sheetView>
  </sheetViews>
  <sheetFormatPr defaultColWidth="16.28515625" defaultRowHeight="19.899999999999999" customHeight="1"/>
  <cols>
    <col min="1" max="1" width="11.140625" style="78" customWidth="1"/>
    <col min="2" max="2" width="6.5703125" style="78" customWidth="1"/>
    <col min="3" max="3" width="10.140625" style="78" customWidth="1"/>
    <col min="4" max="4" width="16.28515625" style="78" customWidth="1"/>
    <col min="5" max="16384" width="16.28515625" style="78"/>
  </cols>
  <sheetData>
    <row r="1" spans="1:3" ht="27.6" customHeight="1">
      <c r="A1" s="104" t="s">
        <v>52</v>
      </c>
      <c r="B1" s="104"/>
      <c r="C1" s="104"/>
    </row>
    <row r="2" spans="1:3" ht="44.25" customHeight="1">
      <c r="A2" s="79" t="s">
        <v>54</v>
      </c>
      <c r="B2" s="79" t="s">
        <v>26</v>
      </c>
      <c r="C2" s="80" t="s">
        <v>55</v>
      </c>
    </row>
    <row r="3" spans="1:3" ht="20.25" customHeight="1">
      <c r="A3" s="81">
        <v>-1</v>
      </c>
      <c r="B3" s="82" t="s">
        <v>56</v>
      </c>
      <c r="C3" s="83">
        <v>6000</v>
      </c>
    </row>
    <row r="4" spans="1:3" ht="20.100000000000001" customHeight="1">
      <c r="A4" s="84">
        <v>0</v>
      </c>
      <c r="B4" s="85">
        <v>1</v>
      </c>
      <c r="C4" s="86">
        <f>EXP(-0.0000362*C3)</f>
        <v>0.80476899940866664</v>
      </c>
    </row>
    <row r="5" spans="1:3" ht="20.100000000000001" customHeight="1">
      <c r="A5" s="84">
        <v>1000</v>
      </c>
      <c r="B5" s="85">
        <v>0.96</v>
      </c>
      <c r="C5" s="12"/>
    </row>
    <row r="6" spans="1:3" ht="20.100000000000001" customHeight="1">
      <c r="A6" s="84">
        <v>2000</v>
      </c>
      <c r="B6" s="85">
        <v>0.93</v>
      </c>
      <c r="C6" s="12"/>
    </row>
    <row r="7" spans="1:3" ht="20.100000000000001" customHeight="1">
      <c r="A7" s="84">
        <v>3000</v>
      </c>
      <c r="B7" s="85">
        <v>0.9</v>
      </c>
      <c r="C7" s="12"/>
    </row>
    <row r="8" spans="1:3" ht="20.100000000000001" customHeight="1">
      <c r="A8" s="84">
        <v>4000</v>
      </c>
      <c r="B8" s="85">
        <v>0.86</v>
      </c>
      <c r="C8" s="12"/>
    </row>
    <row r="9" spans="1:3" ht="20.100000000000001" customHeight="1">
      <c r="A9" s="84">
        <v>5000</v>
      </c>
      <c r="B9" s="85">
        <v>0.83</v>
      </c>
      <c r="C9" s="12"/>
    </row>
    <row r="10" spans="1:3" ht="20.100000000000001" customHeight="1">
      <c r="A10" s="84">
        <v>6000</v>
      </c>
      <c r="B10" s="85">
        <v>0.8</v>
      </c>
      <c r="C10" s="12"/>
    </row>
    <row r="11" spans="1:3" ht="20.100000000000001" customHeight="1">
      <c r="A11" s="84">
        <v>6000</v>
      </c>
      <c r="B11" s="87" t="s">
        <v>56</v>
      </c>
      <c r="C11" s="12"/>
    </row>
  </sheetData>
  <mergeCells count="1">
    <mergeCell ref="A1:C1"/>
  </mergeCells>
  <pageMargins left="1" right="1" top="1" bottom="1" header="0.25" footer="0.25"/>
  <pageSetup orientation="portrait"/>
  <headerFooter>
    <oddFooter>&amp;C&amp;"Helvetica Neue,Regular"&amp;12&amp;K000000&amp;P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25"/>
  <sheetViews>
    <sheetView showGridLines="0" workbookViewId="0">
      <pane xSplit="1" ySplit="2" topLeftCell="B3" activePane="bottomRight" state="frozen"/>
      <selection pane="topRight"/>
      <selection pane="bottomLeft"/>
      <selection pane="bottomRight" activeCell="B3" sqref="B3"/>
    </sheetView>
  </sheetViews>
  <sheetFormatPr defaultColWidth="16.28515625" defaultRowHeight="19.899999999999999" customHeight="1"/>
  <cols>
    <col min="1" max="1" width="9.5703125" style="88" customWidth="1"/>
    <col min="2" max="3" width="10.7109375" style="88" customWidth="1"/>
    <col min="4" max="4" width="16.28515625" style="88" customWidth="1"/>
    <col min="5" max="16384" width="16.28515625" style="88"/>
  </cols>
  <sheetData>
    <row r="1" spans="1:3" ht="27.6" customHeight="1">
      <c r="A1" s="104" t="s">
        <v>58</v>
      </c>
      <c r="B1" s="104"/>
      <c r="C1" s="104"/>
    </row>
    <row r="2" spans="1:3" ht="44.25" customHeight="1">
      <c r="A2" s="89" t="s">
        <v>60</v>
      </c>
      <c r="B2" s="89" t="s">
        <v>61</v>
      </c>
      <c r="C2" s="89" t="s">
        <v>62</v>
      </c>
    </row>
    <row r="3" spans="1:3" ht="20.25" customHeight="1">
      <c r="A3" s="90">
        <v>0</v>
      </c>
      <c r="B3" s="91">
        <v>0.7</v>
      </c>
      <c r="C3" s="92">
        <v>0.85</v>
      </c>
    </row>
    <row r="4" spans="1:3" ht="20.100000000000001" customHeight="1">
      <c r="A4" s="93">
        <v>15</v>
      </c>
      <c r="B4" s="58">
        <v>0.7</v>
      </c>
      <c r="C4" s="94">
        <v>0.85</v>
      </c>
    </row>
    <row r="5" spans="1:3" ht="20.100000000000001" customHeight="1">
      <c r="A5" s="93">
        <v>20</v>
      </c>
      <c r="B5" s="58">
        <v>0.7</v>
      </c>
      <c r="C5" s="94">
        <v>0.9</v>
      </c>
    </row>
    <row r="6" spans="1:3" ht="20.100000000000001" customHeight="1">
      <c r="A6" s="93">
        <v>25</v>
      </c>
      <c r="B6" s="58">
        <v>0.7</v>
      </c>
      <c r="C6" s="94">
        <v>0.94</v>
      </c>
    </row>
    <row r="7" spans="1:3" ht="20.100000000000001" customHeight="1">
      <c r="A7" s="93">
        <v>30</v>
      </c>
      <c r="B7" s="58">
        <v>0.7</v>
      </c>
      <c r="C7" s="94">
        <v>0.98</v>
      </c>
    </row>
    <row r="8" spans="1:3" ht="20.100000000000001" customHeight="1">
      <c r="A8" s="93">
        <v>40</v>
      </c>
      <c r="B8" s="58">
        <v>0.76</v>
      </c>
      <c r="C8" s="94">
        <v>1.04</v>
      </c>
    </row>
    <row r="9" spans="1:3" ht="20.100000000000001" customHeight="1">
      <c r="A9" s="93">
        <v>50</v>
      </c>
      <c r="B9" s="58">
        <v>0.81</v>
      </c>
      <c r="C9" s="94">
        <v>1.0900000000000001</v>
      </c>
    </row>
    <row r="10" spans="1:3" ht="20.100000000000001" customHeight="1">
      <c r="A10" s="93">
        <v>60</v>
      </c>
      <c r="B10" s="58">
        <v>0.85</v>
      </c>
      <c r="C10" s="94">
        <v>1.1299999999999999</v>
      </c>
    </row>
    <row r="11" spans="1:3" ht="20.100000000000001" customHeight="1">
      <c r="A11" s="93">
        <v>70</v>
      </c>
      <c r="B11" s="58">
        <v>0.89</v>
      </c>
      <c r="C11" s="94">
        <v>1.17</v>
      </c>
    </row>
    <row r="12" spans="1:3" ht="20.100000000000001" customHeight="1">
      <c r="A12" s="93">
        <v>80</v>
      </c>
      <c r="B12" s="58">
        <v>0.93</v>
      </c>
      <c r="C12" s="94">
        <v>1.21</v>
      </c>
    </row>
    <row r="13" spans="1:3" ht="20.100000000000001" customHeight="1">
      <c r="A13" s="93">
        <v>90</v>
      </c>
      <c r="B13" s="58">
        <v>0.96</v>
      </c>
      <c r="C13" s="94">
        <v>1.24</v>
      </c>
    </row>
    <row r="14" spans="1:3" ht="20.100000000000001" customHeight="1">
      <c r="A14" s="93">
        <v>100</v>
      </c>
      <c r="B14" s="58">
        <v>0.99</v>
      </c>
      <c r="C14" s="94">
        <v>1.26</v>
      </c>
    </row>
    <row r="15" spans="1:3" ht="20.100000000000001" customHeight="1">
      <c r="A15" s="93">
        <v>120</v>
      </c>
      <c r="B15" s="58">
        <v>1.04</v>
      </c>
      <c r="C15" s="94">
        <v>1.31</v>
      </c>
    </row>
    <row r="16" spans="1:3" ht="20.100000000000001" customHeight="1">
      <c r="A16" s="93">
        <v>140</v>
      </c>
      <c r="B16" s="58">
        <v>1.0900000000000001</v>
      </c>
      <c r="C16" s="94">
        <v>1.36</v>
      </c>
    </row>
    <row r="17" spans="1:3" ht="20.100000000000001" customHeight="1">
      <c r="A17" s="93">
        <v>160</v>
      </c>
      <c r="B17" s="58">
        <v>1.1299999999999999</v>
      </c>
      <c r="C17" s="94">
        <v>1.39</v>
      </c>
    </row>
    <row r="18" spans="1:3" ht="20.100000000000001" customHeight="1">
      <c r="A18" s="93">
        <v>180</v>
      </c>
      <c r="B18" s="58">
        <v>1.17</v>
      </c>
      <c r="C18" s="94">
        <v>1.43</v>
      </c>
    </row>
    <row r="19" spans="1:3" ht="20.100000000000001" customHeight="1">
      <c r="A19" s="93">
        <v>200</v>
      </c>
      <c r="B19" s="58">
        <v>1.2</v>
      </c>
      <c r="C19" s="94">
        <v>1.46</v>
      </c>
    </row>
    <row r="20" spans="1:3" ht="20.100000000000001" customHeight="1">
      <c r="A20" s="93">
        <v>250</v>
      </c>
      <c r="B20" s="58">
        <v>1.28</v>
      </c>
      <c r="C20" s="94">
        <v>1.53</v>
      </c>
    </row>
    <row r="21" spans="1:3" ht="20.100000000000001" customHeight="1">
      <c r="A21" s="93">
        <v>300</v>
      </c>
      <c r="B21" s="58">
        <v>1.35</v>
      </c>
      <c r="C21" s="94">
        <v>1.59</v>
      </c>
    </row>
    <row r="22" spans="1:3" ht="20.100000000000001" customHeight="1">
      <c r="A22" s="93">
        <v>350</v>
      </c>
      <c r="B22" s="58">
        <v>1.41</v>
      </c>
      <c r="C22" s="94">
        <v>1.64</v>
      </c>
    </row>
    <row r="23" spans="1:3" ht="20.100000000000001" customHeight="1">
      <c r="A23" s="93">
        <v>400</v>
      </c>
      <c r="B23" s="58">
        <v>1.47</v>
      </c>
      <c r="C23" s="94">
        <v>1.69</v>
      </c>
    </row>
    <row r="24" spans="1:3" ht="20.100000000000001" customHeight="1">
      <c r="A24" s="93">
        <v>450</v>
      </c>
      <c r="B24" s="58">
        <v>1.52</v>
      </c>
      <c r="C24" s="94">
        <v>1.73</v>
      </c>
    </row>
    <row r="25" spans="1:3" ht="20.100000000000001" customHeight="1">
      <c r="A25" s="93">
        <v>500</v>
      </c>
      <c r="B25" s="58">
        <v>1.56</v>
      </c>
      <c r="C25" s="94">
        <v>1.77</v>
      </c>
    </row>
  </sheetData>
  <mergeCells count="1">
    <mergeCell ref="A1:C1"/>
  </mergeCells>
  <pageMargins left="1" right="1" top="1" bottom="1" header="0.25" footer="0.25"/>
  <pageSetup orientation="portrait"/>
  <headerFooter>
    <oddFooter>&amp;C&amp;"Helvetica Neue,Regular"&amp;12&amp;K000000&amp;P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19"/>
  <sheetViews>
    <sheetView showGridLines="0" workbookViewId="0">
      <pane xSplit="1" ySplit="2" topLeftCell="B3" activePane="bottomRight" state="frozen"/>
      <selection pane="topRight"/>
      <selection pane="bottomLeft"/>
      <selection pane="bottomRight" activeCell="B3" sqref="B3"/>
    </sheetView>
  </sheetViews>
  <sheetFormatPr defaultColWidth="16.28515625" defaultRowHeight="19.899999999999999" customHeight="1"/>
  <cols>
    <col min="1" max="11" width="11.140625" style="95" customWidth="1"/>
    <col min="12" max="12" width="16.28515625" style="95" customWidth="1"/>
    <col min="13" max="16384" width="16.28515625" style="95"/>
  </cols>
  <sheetData>
    <row r="1" spans="1:11" ht="27.6" customHeight="1">
      <c r="A1" s="104" t="s">
        <v>5</v>
      </c>
      <c r="B1" s="104"/>
      <c r="C1" s="104"/>
      <c r="D1" s="104"/>
      <c r="E1" s="104"/>
      <c r="F1" s="104"/>
      <c r="G1" s="104"/>
      <c r="H1" s="104"/>
      <c r="I1" s="104"/>
      <c r="J1" s="104"/>
      <c r="K1" s="104"/>
    </row>
    <row r="2" spans="1:11" ht="44.25" customHeight="1">
      <c r="A2" s="79" t="s">
        <v>63</v>
      </c>
      <c r="B2" s="6"/>
      <c r="C2" s="79" t="s">
        <v>64</v>
      </c>
      <c r="D2" s="6"/>
      <c r="E2" s="96" t="s">
        <v>65</v>
      </c>
      <c r="F2" s="79" t="s">
        <v>66</v>
      </c>
      <c r="G2" s="79" t="s">
        <v>67</v>
      </c>
      <c r="H2" s="96" t="s">
        <v>68</v>
      </c>
      <c r="I2" s="79" t="s">
        <v>69</v>
      </c>
      <c r="J2" s="79" t="s">
        <v>70</v>
      </c>
      <c r="K2" s="79" t="s">
        <v>71</v>
      </c>
    </row>
    <row r="3" spans="1:11" ht="20.25" customHeight="1">
      <c r="A3" s="81">
        <v>0.2</v>
      </c>
      <c r="B3" s="97">
        <v>0.28999999999999998</v>
      </c>
      <c r="C3" s="98">
        <v>0.17</v>
      </c>
      <c r="D3" s="98">
        <v>0.21</v>
      </c>
      <c r="E3" s="99">
        <v>0</v>
      </c>
      <c r="F3" s="98">
        <v>1</v>
      </c>
      <c r="G3" s="98">
        <v>1</v>
      </c>
      <c r="H3" s="99">
        <v>0</v>
      </c>
      <c r="I3" s="98">
        <v>1</v>
      </c>
      <c r="J3" s="98">
        <v>1</v>
      </c>
      <c r="K3" s="98">
        <v>1</v>
      </c>
    </row>
    <row r="4" spans="1:11" ht="20.100000000000001" customHeight="1">
      <c r="A4" s="84">
        <v>0.25</v>
      </c>
      <c r="B4" s="85">
        <v>0.36</v>
      </c>
      <c r="C4" s="26">
        <v>0.21</v>
      </c>
      <c r="D4" s="26">
        <v>0.26</v>
      </c>
      <c r="E4" s="100">
        <v>0.5</v>
      </c>
      <c r="F4" s="26">
        <v>0.88</v>
      </c>
      <c r="G4" s="26">
        <v>0.67</v>
      </c>
      <c r="H4" s="100">
        <v>0.1</v>
      </c>
      <c r="I4" s="26">
        <v>0.74</v>
      </c>
      <c r="J4" s="26">
        <v>0.78</v>
      </c>
      <c r="K4" s="26">
        <v>0.67</v>
      </c>
    </row>
    <row r="5" spans="1:11" ht="20.100000000000001" customHeight="1">
      <c r="A5" s="84">
        <v>0.3</v>
      </c>
      <c r="B5" s="85">
        <v>0.43</v>
      </c>
      <c r="C5" s="26">
        <v>0.26</v>
      </c>
      <c r="D5" s="26">
        <v>0.32</v>
      </c>
      <c r="E5" s="100">
        <v>1</v>
      </c>
      <c r="F5" s="26">
        <v>0.75</v>
      </c>
      <c r="G5" s="26">
        <v>0.33</v>
      </c>
      <c r="H5" s="100">
        <v>0.2</v>
      </c>
      <c r="I5" s="26">
        <v>0.55000000000000004</v>
      </c>
      <c r="J5" s="26">
        <v>0.61</v>
      </c>
      <c r="K5" s="26">
        <v>0.45</v>
      </c>
    </row>
    <row r="6" spans="1:11" ht="20.100000000000001" customHeight="1">
      <c r="A6" s="84">
        <v>0.35</v>
      </c>
      <c r="B6" s="85">
        <v>0.51</v>
      </c>
      <c r="C6" s="26">
        <v>0.3</v>
      </c>
      <c r="D6" s="26">
        <v>0.37</v>
      </c>
      <c r="E6" s="100">
        <v>1.5</v>
      </c>
      <c r="F6" s="26">
        <v>0.63</v>
      </c>
      <c r="G6" s="26">
        <v>0</v>
      </c>
      <c r="H6" s="100">
        <v>0.3</v>
      </c>
      <c r="I6" s="26">
        <v>0.41</v>
      </c>
      <c r="J6" s="26">
        <v>0.47</v>
      </c>
      <c r="K6" s="26">
        <v>0.3</v>
      </c>
    </row>
    <row r="7" spans="1:11" ht="20.100000000000001" customHeight="1">
      <c r="A7" s="84">
        <v>0.4</v>
      </c>
      <c r="B7" s="85">
        <v>0.57999999999999996</v>
      </c>
      <c r="C7" s="26">
        <v>0.34</v>
      </c>
      <c r="D7" s="26">
        <v>0.42</v>
      </c>
      <c r="E7" s="100">
        <v>2</v>
      </c>
      <c r="F7" s="26">
        <v>0.5</v>
      </c>
      <c r="G7" s="26">
        <v>0</v>
      </c>
      <c r="H7" s="100">
        <v>0.4</v>
      </c>
      <c r="I7" s="26">
        <v>0.3</v>
      </c>
      <c r="J7" s="26">
        <v>0.37</v>
      </c>
      <c r="K7" s="26">
        <v>0.2</v>
      </c>
    </row>
    <row r="8" spans="1:11" ht="20.100000000000001" customHeight="1">
      <c r="A8" s="84">
        <v>0.45</v>
      </c>
      <c r="B8" s="85">
        <v>0.65</v>
      </c>
      <c r="C8" s="26">
        <v>0.38</v>
      </c>
      <c r="D8" s="26">
        <v>0.47</v>
      </c>
      <c r="E8" s="100">
        <v>2.5</v>
      </c>
      <c r="F8" s="26">
        <v>0.38</v>
      </c>
      <c r="G8" s="26">
        <v>0</v>
      </c>
      <c r="H8" s="100">
        <v>0.5</v>
      </c>
      <c r="I8" s="26">
        <v>0.22</v>
      </c>
      <c r="J8" s="26">
        <v>0.28999999999999998</v>
      </c>
      <c r="K8" s="26">
        <v>0.14000000000000001</v>
      </c>
    </row>
    <row r="9" spans="1:11" ht="20.100000000000001" customHeight="1">
      <c r="A9" s="84">
        <v>0.5</v>
      </c>
      <c r="B9" s="85">
        <v>0.72</v>
      </c>
      <c r="C9" s="26">
        <v>0.43</v>
      </c>
      <c r="D9" s="26">
        <v>0.53</v>
      </c>
      <c r="E9" s="100">
        <v>3</v>
      </c>
      <c r="F9" s="26">
        <v>0.25</v>
      </c>
      <c r="G9" s="26">
        <v>0</v>
      </c>
      <c r="H9" s="100">
        <v>0.6</v>
      </c>
      <c r="I9" s="26">
        <v>0.17</v>
      </c>
      <c r="J9" s="26">
        <v>0.22</v>
      </c>
      <c r="K9" s="26">
        <v>0.09</v>
      </c>
    </row>
    <row r="10" spans="1:11" ht="20.100000000000001" customHeight="1">
      <c r="A10" s="10"/>
      <c r="B10" s="11"/>
      <c r="C10" s="12"/>
      <c r="D10" s="12"/>
      <c r="E10" s="100">
        <v>3.5</v>
      </c>
      <c r="F10" s="26">
        <v>0.13</v>
      </c>
      <c r="G10" s="26">
        <v>0</v>
      </c>
      <c r="H10" s="100">
        <v>0.7</v>
      </c>
      <c r="I10" s="26">
        <v>0.12</v>
      </c>
      <c r="J10" s="26">
        <v>0.17</v>
      </c>
      <c r="K10" s="26">
        <v>0.06</v>
      </c>
    </row>
    <row r="11" spans="1:11" ht="20.100000000000001" customHeight="1">
      <c r="A11" s="10"/>
      <c r="B11" s="11"/>
      <c r="C11" s="12"/>
      <c r="D11" s="12"/>
      <c r="E11" s="100">
        <v>4</v>
      </c>
      <c r="F11" s="26">
        <v>0</v>
      </c>
      <c r="G11" s="26">
        <v>0</v>
      </c>
      <c r="H11" s="100">
        <v>0.8</v>
      </c>
      <c r="I11" s="26">
        <v>0.09</v>
      </c>
      <c r="J11" s="26">
        <v>0.14000000000000001</v>
      </c>
      <c r="K11" s="26">
        <v>0.04</v>
      </c>
    </row>
    <row r="12" spans="1:11" ht="20.100000000000001" customHeight="1">
      <c r="A12" s="10"/>
      <c r="B12" s="11"/>
      <c r="C12" s="12"/>
      <c r="D12" s="12"/>
      <c r="E12" s="101"/>
      <c r="F12" s="12"/>
      <c r="G12" s="12"/>
      <c r="H12" s="100">
        <v>0.9</v>
      </c>
      <c r="I12" s="26">
        <v>7.0000000000000007E-2</v>
      </c>
      <c r="J12" s="26">
        <v>0.11</v>
      </c>
      <c r="K12" s="26">
        <v>0.03</v>
      </c>
    </row>
    <row r="13" spans="1:11" ht="20.100000000000001" customHeight="1">
      <c r="A13" s="10"/>
      <c r="B13" s="11"/>
      <c r="C13" s="12"/>
      <c r="D13" s="12"/>
      <c r="E13" s="101"/>
      <c r="F13" s="12"/>
      <c r="G13" s="12"/>
      <c r="H13" s="100">
        <v>1</v>
      </c>
      <c r="I13" s="26">
        <v>0.05</v>
      </c>
      <c r="J13" s="26">
        <v>0.08</v>
      </c>
      <c r="K13" s="26">
        <v>0.02</v>
      </c>
    </row>
    <row r="14" spans="1:11" ht="20.100000000000001" customHeight="1">
      <c r="A14" s="10"/>
      <c r="B14" s="11"/>
      <c r="C14" s="12"/>
      <c r="D14" s="12"/>
      <c r="E14" s="101"/>
      <c r="F14" s="12"/>
      <c r="G14" s="12"/>
      <c r="H14" s="100">
        <v>1.5</v>
      </c>
      <c r="I14" s="26">
        <v>0.01</v>
      </c>
      <c r="J14" s="26">
        <v>0.02</v>
      </c>
      <c r="K14" s="26">
        <v>0</v>
      </c>
    </row>
    <row r="15" spans="1:11" ht="20.100000000000001" customHeight="1">
      <c r="A15" s="10"/>
      <c r="B15" s="11"/>
      <c r="C15" s="12"/>
      <c r="D15" s="12"/>
      <c r="E15" s="101"/>
      <c r="F15" s="12"/>
      <c r="G15" s="12"/>
      <c r="H15" s="100">
        <v>2</v>
      </c>
      <c r="I15" s="26">
        <v>0</v>
      </c>
      <c r="J15" s="26">
        <v>0</v>
      </c>
      <c r="K15" s="26">
        <v>0</v>
      </c>
    </row>
    <row r="16" spans="1:11" ht="20.100000000000001" customHeight="1">
      <c r="A16" s="10"/>
      <c r="B16" s="11"/>
      <c r="C16" s="12"/>
      <c r="D16" s="12"/>
      <c r="E16" s="101"/>
      <c r="F16" s="12"/>
      <c r="G16" s="12"/>
      <c r="H16" s="101"/>
      <c r="I16" s="12"/>
      <c r="J16" s="12"/>
      <c r="K16" s="12"/>
    </row>
    <row r="17" spans="1:11" ht="20.100000000000001" customHeight="1">
      <c r="A17" s="10"/>
      <c r="B17" s="11"/>
      <c r="C17" s="12"/>
      <c r="D17" s="12"/>
      <c r="E17" s="101"/>
      <c r="F17" s="12"/>
      <c r="G17" s="12"/>
      <c r="H17" s="101"/>
      <c r="I17" s="12"/>
      <c r="J17" s="12"/>
      <c r="K17" s="12"/>
    </row>
    <row r="18" spans="1:11" ht="20.100000000000001" customHeight="1">
      <c r="A18" s="10"/>
      <c r="B18" s="11"/>
      <c r="C18" s="12"/>
      <c r="D18" s="12"/>
      <c r="E18" s="101"/>
      <c r="F18" s="12"/>
      <c r="G18" s="12"/>
      <c r="H18" s="101"/>
      <c r="I18" s="12"/>
      <c r="J18" s="12"/>
      <c r="K18" s="12"/>
    </row>
    <row r="19" spans="1:11" ht="20.100000000000001" customHeight="1">
      <c r="A19" s="10"/>
      <c r="B19" s="11"/>
      <c r="C19" s="12"/>
      <c r="D19" s="12"/>
      <c r="E19" s="101"/>
      <c r="F19" s="12"/>
      <c r="G19" s="12"/>
      <c r="H19" s="101"/>
      <c r="I19" s="12"/>
      <c r="J19" s="12"/>
      <c r="K19" s="12"/>
    </row>
  </sheetData>
  <mergeCells count="1">
    <mergeCell ref="A1:K1"/>
  </mergeCells>
  <pageMargins left="1" right="1" top="1" bottom="1" header="0.25" footer="0.25"/>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Export Summary</vt:lpstr>
      <vt:lpstr>CRA Cover Sheet</vt:lpstr>
      <vt:lpstr>CRA Wind Estimator - Wind Uplif</vt:lpstr>
      <vt:lpstr>Ke Elevation - Elevation Factor</vt:lpstr>
      <vt:lpstr>Velocity Pressure - Kh or Kz ta</vt:lpstr>
      <vt:lpstr>Terrain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Debbie's Laptop</dc:creator>
  <cp:lastModifiedBy>Debbie's Laptop</cp:lastModifiedBy>
  <dcterms:created xsi:type="dcterms:W3CDTF">2021-03-30T22:35:43Z</dcterms:created>
  <dcterms:modified xsi:type="dcterms:W3CDTF">2021-03-30T22:35:43Z</dcterms:modified>
</cp:coreProperties>
</file>