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ocuments\CEdMA USA\USA Website\DBR Pricing and Discounting 2015\Working Spreadsheets\"/>
    </mc:Choice>
  </mc:AlternateContent>
  <bookViews>
    <workbookView xWindow="0" yWindow="0" windowWidth="28800" windowHeight="12435"/>
  </bookViews>
  <sheets>
    <sheet name="Summary" sheetId="3" r:id="rId1"/>
    <sheet name="USA-Canada" sheetId="4" r:id="rId2"/>
    <sheet name="Mexico" sheetId="5" r:id="rId3"/>
    <sheet name="Brazil" sheetId="6" r:id="rId4"/>
    <sheet name="Rest of LA" sheetId="7" r:id="rId5"/>
    <sheet name="UK" sheetId="8" r:id="rId6"/>
    <sheet name="Germany" sheetId="9" r:id="rId7"/>
    <sheet name="Benelux-Nordics" sheetId="10" r:id="rId8"/>
    <sheet name="Italy" sheetId="11" r:id="rId9"/>
    <sheet name="France" sheetId="12" r:id="rId10"/>
    <sheet name="E-Block" sheetId="13" r:id="rId11"/>
    <sheet name="Russia" sheetId="14" r:id="rId12"/>
    <sheet name="Africa" sheetId="15" r:id="rId13"/>
    <sheet name="Middle East" sheetId="24" r:id="rId14"/>
    <sheet name="Japan" sheetId="16" r:id="rId15"/>
    <sheet name="OZ-NZ" sheetId="17" r:id="rId16"/>
    <sheet name="Hong Kong" sheetId="22" r:id="rId17"/>
    <sheet name="China" sheetId="18" r:id="rId18"/>
    <sheet name="India" sheetId="19" r:id="rId19"/>
    <sheet name="Sing-Mal" sheetId="20" r:id="rId20"/>
    <sheet name="Indon-Phil-Thai" sheetId="21" r:id="rId21"/>
    <sheet name="Currencies" sheetId="23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4" l="1"/>
  <c r="A78" i="4"/>
  <c r="A76" i="4"/>
  <c r="A73" i="4"/>
  <c r="A71" i="4"/>
  <c r="A69" i="4"/>
  <c r="A66" i="4"/>
  <c r="A64" i="4"/>
  <c r="A62" i="4"/>
  <c r="A59" i="4"/>
  <c r="A57" i="4"/>
  <c r="A55" i="4"/>
  <c r="W71" i="4"/>
  <c r="Y67" i="4" l="1"/>
  <c r="Y66" i="4"/>
  <c r="Z60" i="4"/>
  <c r="Z59" i="4"/>
  <c r="AB73" i="4"/>
  <c r="AB65" i="4"/>
  <c r="AB64" i="4"/>
  <c r="AC72" i="4"/>
  <c r="AC71" i="4"/>
  <c r="AC63" i="4"/>
  <c r="AC58" i="4"/>
  <c r="AC70" i="4"/>
  <c r="AC57" i="4"/>
  <c r="V59" i="4"/>
  <c r="V60" i="4"/>
  <c r="J63" i="4"/>
  <c r="P78" i="4"/>
  <c r="AB69" i="4"/>
  <c r="AB49" i="4"/>
  <c r="X66" i="4"/>
  <c r="G72" i="4"/>
  <c r="G71" i="4"/>
  <c r="H81" i="4"/>
  <c r="F77" i="4"/>
  <c r="J62" i="4"/>
  <c r="J67" i="4"/>
  <c r="AB55" i="4"/>
  <c r="AB70" i="4"/>
  <c r="Y65" i="4"/>
  <c r="Y74" i="4"/>
  <c r="Y56" i="4"/>
  <c r="Y73" i="4"/>
  <c r="Y55" i="4"/>
  <c r="Y64" i="4"/>
  <c r="L80" i="4"/>
  <c r="R67" i="4"/>
  <c r="R66" i="4"/>
  <c r="S72" i="4"/>
  <c r="S71" i="4"/>
  <c r="O50" i="4"/>
  <c r="H50" i="4"/>
  <c r="J66" i="4"/>
  <c r="N70" i="4"/>
  <c r="AB57" i="4"/>
  <c r="AC62" i="4"/>
  <c r="W60" i="4"/>
  <c r="W59" i="4"/>
  <c r="AA60" i="4"/>
  <c r="AA59" i="4"/>
  <c r="M72" i="4"/>
  <c r="V52" i="4"/>
  <c r="V69" i="4"/>
  <c r="AC50" i="4"/>
  <c r="T80" i="4"/>
  <c r="N59" i="4"/>
  <c r="N60" i="4"/>
  <c r="P67" i="4"/>
  <c r="L79" i="4"/>
  <c r="K67" i="4"/>
  <c r="I56" i="4"/>
  <c r="T62" i="4"/>
  <c r="I49" i="4"/>
  <c r="H49" i="4"/>
  <c r="I55" i="4"/>
  <c r="I50" i="4"/>
  <c r="V76" i="4"/>
  <c r="F57" i="4"/>
  <c r="AD76" i="4"/>
  <c r="R69" i="4"/>
  <c r="V51" i="4"/>
  <c r="AB59" i="4"/>
  <c r="T81" i="4"/>
  <c r="F81" i="4"/>
  <c r="Y59" i="4"/>
  <c r="Z81" i="4"/>
  <c r="I74" i="4"/>
  <c r="I64" i="4"/>
  <c r="S63" i="4"/>
  <c r="K74" i="4"/>
  <c r="M71" i="4"/>
  <c r="N80" i="4"/>
  <c r="Z50" i="4"/>
  <c r="P81" i="4"/>
  <c r="P80" i="4"/>
  <c r="N51" i="4"/>
  <c r="AD58" i="4"/>
  <c r="K57" i="4"/>
  <c r="S57" i="4"/>
  <c r="AA58" i="4"/>
  <c r="AA70" i="4"/>
  <c r="AA57" i="4"/>
  <c r="AA62" i="4"/>
  <c r="AA69" i="4"/>
  <c r="R76" i="4"/>
  <c r="Z49" i="4"/>
  <c r="Q60" i="4"/>
  <c r="AB81" i="4"/>
  <c r="AB60" i="4"/>
  <c r="AA81" i="4"/>
  <c r="H67" i="4"/>
  <c r="O72" i="4"/>
  <c r="K69" i="4"/>
  <c r="F62" i="4"/>
  <c r="X78" i="4"/>
  <c r="J70" i="4"/>
  <c r="T70" i="4"/>
  <c r="N72" i="4"/>
  <c r="W72" i="4"/>
  <c r="P72" i="4"/>
  <c r="L67" i="4"/>
  <c r="G79" i="4"/>
  <c r="P79" i="4"/>
  <c r="Q64" i="4"/>
  <c r="Q72" i="4"/>
  <c r="I71" i="4"/>
  <c r="AA71" i="4"/>
  <c r="P71" i="4"/>
  <c r="O71" i="4"/>
  <c r="AD72" i="4"/>
  <c r="T60" i="4"/>
  <c r="L60" i="4"/>
  <c r="Q59" i="4"/>
  <c r="I59" i="4"/>
  <c r="P60" i="4"/>
  <c r="S58" i="4"/>
  <c r="Q81" i="4"/>
  <c r="P51" i="4"/>
  <c r="R70" i="4"/>
  <c r="H60" i="4"/>
  <c r="H59" i="4"/>
  <c r="S64" i="4"/>
  <c r="S55" i="4"/>
  <c r="AA77" i="4"/>
  <c r="J80" i="4"/>
  <c r="R80" i="4"/>
  <c r="R60" i="4"/>
  <c r="R59" i="4"/>
  <c r="AC81" i="4"/>
  <c r="AC80" i="4"/>
  <c r="AC60" i="4"/>
  <c r="AC59" i="4"/>
  <c r="I79" i="4"/>
  <c r="V67" i="4"/>
  <c r="V78" i="4"/>
  <c r="V79" i="4"/>
  <c r="V66" i="4"/>
  <c r="J49" i="4"/>
  <c r="L76" i="4"/>
  <c r="T52" i="4"/>
  <c r="K60" i="4"/>
  <c r="K59" i="4"/>
  <c r="K81" i="4"/>
  <c r="S80" i="4"/>
  <c r="S81" i="4"/>
  <c r="AD80" i="4"/>
  <c r="AD74" i="4"/>
  <c r="AD62" i="4"/>
  <c r="AD73" i="4"/>
  <c r="AD59" i="4"/>
  <c r="AD81" i="4"/>
  <c r="AD60" i="4"/>
  <c r="AD63" i="4"/>
  <c r="K79" i="4"/>
  <c r="K78" i="4"/>
  <c r="W67" i="4"/>
  <c r="W79" i="4"/>
  <c r="W66" i="4"/>
  <c r="W78" i="4"/>
  <c r="H79" i="4"/>
  <c r="Q73" i="4"/>
  <c r="H66" i="4"/>
  <c r="Q55" i="4"/>
  <c r="Z51" i="4"/>
  <c r="AA72" i="4"/>
  <c r="L77" i="4"/>
  <c r="K64" i="4"/>
  <c r="F72" i="4"/>
  <c r="R62" i="4"/>
  <c r="Z70" i="4"/>
  <c r="R58" i="4"/>
  <c r="J52" i="4"/>
  <c r="Y78" i="4"/>
  <c r="I78" i="4"/>
  <c r="L63" i="4"/>
  <c r="K62" i="4"/>
  <c r="F59" i="4"/>
  <c r="S50" i="4"/>
  <c r="S65" i="4"/>
  <c r="R81" i="4"/>
  <c r="I60" i="4"/>
  <c r="AB80" i="4"/>
  <c r="I73" i="4"/>
  <c r="I72" i="4"/>
  <c r="J81" i="4"/>
  <c r="L69" i="4"/>
  <c r="N62" i="4" l="1"/>
  <c r="T49" i="4"/>
  <c r="N74" i="4"/>
  <c r="N56" i="4"/>
  <c r="N73" i="4"/>
  <c r="N55" i="4"/>
  <c r="N65" i="4"/>
  <c r="N64" i="4"/>
  <c r="AD51" i="4"/>
  <c r="J50" i="4"/>
  <c r="S73" i="4"/>
  <c r="L57" i="4"/>
  <c r="X72" i="4"/>
  <c r="X71" i="4"/>
  <c r="AB72" i="4"/>
  <c r="AB71" i="4"/>
  <c r="Z57" i="4"/>
  <c r="H78" i="4"/>
  <c r="Q80" i="4"/>
  <c r="J65" i="4"/>
  <c r="J64" i="4"/>
  <c r="J74" i="4"/>
  <c r="J56" i="4"/>
  <c r="J73" i="4"/>
  <c r="J55" i="4"/>
  <c r="S70" i="4"/>
  <c r="K70" i="4"/>
  <c r="H51" i="4"/>
  <c r="Z52" i="4"/>
  <c r="I65" i="4"/>
  <c r="G60" i="4"/>
  <c r="G81" i="4"/>
  <c r="G80" i="4"/>
  <c r="G59" i="4"/>
  <c r="T67" i="4"/>
  <c r="T79" i="4"/>
  <c r="T66" i="4"/>
  <c r="T78" i="4"/>
  <c r="G73" i="4"/>
  <c r="G55" i="4"/>
  <c r="G65" i="4"/>
  <c r="G64" i="4"/>
  <c r="G56" i="4"/>
  <c r="G74" i="4"/>
  <c r="T59" i="4"/>
  <c r="V49" i="4"/>
  <c r="V62" i="4"/>
  <c r="K65" i="4"/>
  <c r="Q74" i="4"/>
  <c r="AC66" i="4"/>
  <c r="AC67" i="4"/>
  <c r="Y60" i="4"/>
  <c r="L59" i="4"/>
  <c r="N63" i="4"/>
  <c r="K49" i="4"/>
  <c r="T58" i="4"/>
  <c r="I51" i="4"/>
  <c r="T72" i="4"/>
  <c r="T71" i="4"/>
  <c r="M79" i="4"/>
  <c r="M66" i="4"/>
  <c r="M78" i="4"/>
  <c r="M67" i="4"/>
  <c r="F74" i="4"/>
  <c r="F56" i="4"/>
  <c r="F73" i="4"/>
  <c r="F55" i="4"/>
  <c r="F65" i="4"/>
  <c r="F64" i="4"/>
  <c r="X79" i="4"/>
  <c r="AB77" i="4"/>
  <c r="P66" i="4"/>
  <c r="J69" i="4"/>
  <c r="AC76" i="4"/>
  <c r="AC69" i="4"/>
  <c r="AB66" i="4"/>
  <c r="AC78" i="4"/>
  <c r="Z80" i="4"/>
  <c r="M50" i="4"/>
  <c r="M52" i="4"/>
  <c r="M51" i="4"/>
  <c r="M49" i="4"/>
  <c r="T76" i="4"/>
  <c r="Z71" i="4"/>
  <c r="Z72" i="4"/>
  <c r="V80" i="4"/>
  <c r="V81" i="4"/>
  <c r="J51" i="4"/>
  <c r="J59" i="4"/>
  <c r="S56" i="4"/>
  <c r="L70" i="4"/>
  <c r="R57" i="4"/>
  <c r="AA51" i="4"/>
  <c r="S76" i="4"/>
  <c r="K76" i="4"/>
  <c r="H52" i="4"/>
  <c r="Z62" i="4"/>
  <c r="L72" i="4"/>
  <c r="L71" i="4"/>
  <c r="X64" i="4"/>
  <c r="X74" i="4"/>
  <c r="X56" i="4"/>
  <c r="X73" i="4"/>
  <c r="X65" i="4"/>
  <c r="X55" i="4"/>
  <c r="U72" i="4"/>
  <c r="U71" i="4"/>
  <c r="N81" i="4"/>
  <c r="P77" i="4"/>
  <c r="P58" i="4"/>
  <c r="P76" i="4"/>
  <c r="P70" i="4"/>
  <c r="P57" i="4"/>
  <c r="P69" i="4"/>
  <c r="P63" i="4"/>
  <c r="P62" i="4"/>
  <c r="F63" i="4"/>
  <c r="K55" i="4"/>
  <c r="Q65" i="4"/>
  <c r="AB79" i="4"/>
  <c r="AB78" i="4"/>
  <c r="Y80" i="4"/>
  <c r="N57" i="4"/>
  <c r="K50" i="4"/>
  <c r="T51" i="4"/>
  <c r="I52" i="4"/>
  <c r="J71" i="4"/>
  <c r="J72" i="4"/>
  <c r="W51" i="4"/>
  <c r="W77" i="4"/>
  <c r="W58" i="4"/>
  <c r="W76" i="4"/>
  <c r="W70" i="4"/>
  <c r="W57" i="4"/>
  <c r="W69" i="4"/>
  <c r="W63" i="4"/>
  <c r="W49" i="4"/>
  <c r="W62" i="4"/>
  <c r="W52" i="4"/>
  <c r="W50" i="4"/>
  <c r="AD71" i="4"/>
  <c r="AD69" i="4"/>
  <c r="AB62" i="4"/>
  <c r="J58" i="4"/>
  <c r="AB67" i="4"/>
  <c r="AC79" i="4"/>
  <c r="R65" i="4"/>
  <c r="R64" i="4"/>
  <c r="R74" i="4"/>
  <c r="R56" i="4"/>
  <c r="R73" i="4"/>
  <c r="R55" i="4"/>
  <c r="F80" i="4"/>
  <c r="AD49" i="4"/>
  <c r="K80" i="4"/>
  <c r="J60" i="4"/>
  <c r="S74" i="4"/>
  <c r="AA49" i="4"/>
  <c r="AA76" i="4"/>
  <c r="K58" i="4"/>
  <c r="P59" i="4"/>
  <c r="Z63" i="4"/>
  <c r="S79" i="4"/>
  <c r="S78" i="4"/>
  <c r="F71" i="4"/>
  <c r="O67" i="4"/>
  <c r="O79" i="4"/>
  <c r="O66" i="4"/>
  <c r="O78" i="4"/>
  <c r="P64" i="4"/>
  <c r="P74" i="4"/>
  <c r="P56" i="4"/>
  <c r="P73" i="4"/>
  <c r="P65" i="4"/>
  <c r="P55" i="4"/>
  <c r="K72" i="4"/>
  <c r="K71" i="4"/>
  <c r="H77" i="4"/>
  <c r="H58" i="4"/>
  <c r="H76" i="4"/>
  <c r="H70" i="4"/>
  <c r="H57" i="4"/>
  <c r="H69" i="4"/>
  <c r="H63" i="4"/>
  <c r="H62" i="4"/>
  <c r="V57" i="4"/>
  <c r="K73" i="4"/>
  <c r="G52" i="4"/>
  <c r="Y81" i="4"/>
  <c r="L81" i="4"/>
  <c r="K51" i="4"/>
  <c r="G78" i="4"/>
  <c r="P52" i="4"/>
  <c r="AD65" i="4"/>
  <c r="AD64" i="4"/>
  <c r="S67" i="4"/>
  <c r="S66" i="4"/>
  <c r="O77" i="4"/>
  <c r="O58" i="4"/>
  <c r="O76" i="4"/>
  <c r="O70" i="4"/>
  <c r="O57" i="4"/>
  <c r="O69" i="4"/>
  <c r="O63" i="4"/>
  <c r="O62" i="4"/>
  <c r="AD57" i="4"/>
  <c r="AB50" i="4"/>
  <c r="AB76" i="4"/>
  <c r="J77" i="4"/>
  <c r="O52" i="4"/>
  <c r="AB56" i="4"/>
  <c r="AD50" i="4"/>
  <c r="Y79" i="4"/>
  <c r="F52" i="4"/>
  <c r="F50" i="4"/>
  <c r="F49" i="4"/>
  <c r="F51" i="4"/>
  <c r="Q56" i="4"/>
  <c r="W81" i="4"/>
  <c r="W80" i="4"/>
  <c r="R71" i="4"/>
  <c r="R72" i="4"/>
  <c r="T73" i="4"/>
  <c r="T55" i="4"/>
  <c r="T65" i="4"/>
  <c r="T74" i="4"/>
  <c r="T64" i="4"/>
  <c r="T56" i="4"/>
  <c r="H80" i="4"/>
  <c r="R63" i="4"/>
  <c r="H72" i="4"/>
  <c r="H71" i="4"/>
  <c r="Q66" i="4"/>
  <c r="AA67" i="4"/>
  <c r="AA66" i="4"/>
  <c r="I80" i="4"/>
  <c r="AA63" i="4"/>
  <c r="S77" i="4"/>
  <c r="K77" i="4"/>
  <c r="Z69" i="4"/>
  <c r="U60" i="4"/>
  <c r="U59" i="4"/>
  <c r="F78" i="4"/>
  <c r="F79" i="4"/>
  <c r="H64" i="4"/>
  <c r="H74" i="4"/>
  <c r="H56" i="4"/>
  <c r="H55" i="4"/>
  <c r="H73" i="4"/>
  <c r="H65" i="4"/>
  <c r="L78" i="4"/>
  <c r="AC74" i="4"/>
  <c r="AC56" i="4"/>
  <c r="AC65" i="4"/>
  <c r="AC64" i="4"/>
  <c r="AC55" i="4"/>
  <c r="AC73" i="4"/>
  <c r="V70" i="4"/>
  <c r="F70" i="4"/>
  <c r="K56" i="4"/>
  <c r="AA80" i="4"/>
  <c r="G49" i="4"/>
  <c r="U81" i="4"/>
  <c r="U80" i="4"/>
  <c r="N67" i="4"/>
  <c r="N78" i="4"/>
  <c r="N79" i="4"/>
  <c r="N66" i="4"/>
  <c r="M74" i="4"/>
  <c r="M56" i="4"/>
  <c r="M65" i="4"/>
  <c r="M64" i="4"/>
  <c r="M73" i="4"/>
  <c r="M55" i="4"/>
  <c r="N76" i="4"/>
  <c r="K52" i="4"/>
  <c r="T63" i="4"/>
  <c r="P49" i="4"/>
  <c r="F67" i="4"/>
  <c r="F66" i="4"/>
  <c r="G77" i="4"/>
  <c r="G58" i="4"/>
  <c r="G76" i="4"/>
  <c r="G70" i="4"/>
  <c r="G57" i="4"/>
  <c r="G69" i="4"/>
  <c r="G63" i="4"/>
  <c r="G62" i="4"/>
  <c r="R79" i="4"/>
  <c r="R78" i="4"/>
  <c r="AD70" i="4"/>
  <c r="AB58" i="4"/>
  <c r="S49" i="4"/>
  <c r="AC77" i="4"/>
  <c r="L62" i="4"/>
  <c r="O60" i="4"/>
  <c r="O81" i="4"/>
  <c r="O80" i="4"/>
  <c r="O59" i="4"/>
  <c r="K66" i="4"/>
  <c r="S59" i="4"/>
  <c r="L73" i="4"/>
  <c r="L55" i="4"/>
  <c r="L65" i="4"/>
  <c r="L64" i="4"/>
  <c r="L56" i="4"/>
  <c r="L74" i="4"/>
  <c r="L58" i="4"/>
  <c r="Q79" i="4"/>
  <c r="I81" i="4"/>
  <c r="R49" i="4"/>
  <c r="Z58" i="4"/>
  <c r="Y52" i="4"/>
  <c r="Y76" i="4"/>
  <c r="Y70" i="4"/>
  <c r="Y57" i="4"/>
  <c r="Y69" i="4"/>
  <c r="Y63" i="4"/>
  <c r="Y62" i="4"/>
  <c r="Y51" i="4"/>
  <c r="Y58" i="4"/>
  <c r="Y50" i="4"/>
  <c r="Y77" i="4"/>
  <c r="Y49" i="4"/>
  <c r="L66" i="4"/>
  <c r="U74" i="4"/>
  <c r="U56" i="4"/>
  <c r="U65" i="4"/>
  <c r="U64" i="4"/>
  <c r="U73" i="4"/>
  <c r="U55" i="4"/>
  <c r="F76" i="4"/>
  <c r="G50" i="4"/>
  <c r="J79" i="4"/>
  <c r="J78" i="4"/>
  <c r="W73" i="4"/>
  <c r="W55" i="4"/>
  <c r="W65" i="4"/>
  <c r="W64" i="4"/>
  <c r="W74" i="4"/>
  <c r="W56" i="4"/>
  <c r="N69" i="4"/>
  <c r="N58" i="4"/>
  <c r="T50" i="4"/>
  <c r="T69" i="4"/>
  <c r="P50" i="4"/>
  <c r="X60" i="4"/>
  <c r="X59" i="4"/>
  <c r="X81" i="4"/>
  <c r="X80" i="4"/>
  <c r="L52" i="4"/>
  <c r="L51" i="4"/>
  <c r="L50" i="4"/>
  <c r="L49" i="4"/>
  <c r="AB51" i="4"/>
  <c r="S51" i="4"/>
  <c r="J57" i="4"/>
  <c r="AC51" i="4"/>
  <c r="O49" i="4"/>
  <c r="AB74" i="4"/>
  <c r="AD56" i="4"/>
  <c r="AD67" i="4"/>
  <c r="AD55" i="4"/>
  <c r="AD66" i="4"/>
  <c r="G67" i="4"/>
  <c r="G66" i="4"/>
  <c r="Q71" i="4"/>
  <c r="AD52" i="4"/>
  <c r="S60" i="4"/>
  <c r="U69" i="4"/>
  <c r="U63" i="4"/>
  <c r="U62" i="4"/>
  <c r="U52" i="4"/>
  <c r="U77" i="4"/>
  <c r="U58" i="4"/>
  <c r="U50" i="4"/>
  <c r="U57" i="4"/>
  <c r="U51" i="4"/>
  <c r="U49" i="4"/>
  <c r="U76" i="4"/>
  <c r="U70" i="4"/>
  <c r="AA64" i="4"/>
  <c r="AA74" i="4"/>
  <c r="AA56" i="4"/>
  <c r="AA73" i="4"/>
  <c r="AA55" i="4"/>
  <c r="AA65" i="4"/>
  <c r="Q67" i="4"/>
  <c r="AA50" i="4"/>
  <c r="S69" i="4"/>
  <c r="K63" i="4"/>
  <c r="R51" i="4"/>
  <c r="Z77" i="4"/>
  <c r="V72" i="4"/>
  <c r="V71" i="4"/>
  <c r="Q52" i="4"/>
  <c r="Q76" i="4"/>
  <c r="Q70" i="4"/>
  <c r="Q57" i="4"/>
  <c r="Q69" i="4"/>
  <c r="Q63" i="4"/>
  <c r="Q62" i="4"/>
  <c r="Q50" i="4"/>
  <c r="Q58" i="4"/>
  <c r="Q51" i="4"/>
  <c r="Q77" i="4"/>
  <c r="Q49" i="4"/>
  <c r="N71" i="4"/>
  <c r="F60" i="4"/>
  <c r="V63" i="4"/>
  <c r="V58" i="4"/>
  <c r="F58" i="4"/>
  <c r="G51" i="4"/>
  <c r="U79" i="4"/>
  <c r="U66" i="4"/>
  <c r="U78" i="4"/>
  <c r="U67" i="4"/>
  <c r="O73" i="4"/>
  <c r="O55" i="4"/>
  <c r="O65" i="4"/>
  <c r="O64" i="4"/>
  <c r="O56" i="4"/>
  <c r="O74" i="4"/>
  <c r="N50" i="4"/>
  <c r="N77" i="4"/>
  <c r="T77" i="4"/>
  <c r="T57" i="4"/>
  <c r="J76" i="4"/>
  <c r="AA79" i="4"/>
  <c r="AA78" i="4"/>
  <c r="M81" i="4"/>
  <c r="M80" i="4"/>
  <c r="M60" i="4"/>
  <c r="M59" i="4"/>
  <c r="X67" i="4"/>
  <c r="AB52" i="4"/>
  <c r="S52" i="4"/>
  <c r="AC52" i="4"/>
  <c r="O51" i="4"/>
  <c r="R50" i="4"/>
  <c r="Z67" i="4"/>
  <c r="Z79" i="4"/>
  <c r="Z66" i="4"/>
  <c r="Z78" i="4"/>
  <c r="M69" i="4"/>
  <c r="M63" i="4"/>
  <c r="M62" i="4"/>
  <c r="M77" i="4"/>
  <c r="M58" i="4"/>
  <c r="M57" i="4"/>
  <c r="M76" i="4"/>
  <c r="M70" i="4"/>
  <c r="R77" i="4"/>
  <c r="Q78" i="4"/>
  <c r="Z65" i="4"/>
  <c r="Z64" i="4"/>
  <c r="Z74" i="4"/>
  <c r="Z56" i="4"/>
  <c r="Z73" i="4"/>
  <c r="Z55" i="4"/>
  <c r="AA52" i="4"/>
  <c r="S62" i="4"/>
  <c r="R52" i="4"/>
  <c r="AD78" i="4"/>
  <c r="AD79" i="4"/>
  <c r="Z76" i="4"/>
  <c r="I67" i="4"/>
  <c r="I66" i="4"/>
  <c r="I76" i="4"/>
  <c r="I70" i="4"/>
  <c r="I57" i="4"/>
  <c r="I69" i="4"/>
  <c r="I63" i="4"/>
  <c r="I62" i="4"/>
  <c r="I77" i="4"/>
  <c r="I58" i="4"/>
  <c r="V50" i="4"/>
  <c r="V77" i="4"/>
  <c r="X77" i="4"/>
  <c r="X58" i="4"/>
  <c r="X50" i="4"/>
  <c r="X76" i="4"/>
  <c r="X70" i="4"/>
  <c r="X57" i="4"/>
  <c r="X69" i="4"/>
  <c r="X63" i="4"/>
  <c r="X62" i="4"/>
  <c r="X49" i="4"/>
  <c r="X51" i="4"/>
  <c r="X52" i="4"/>
  <c r="N49" i="4"/>
  <c r="N52" i="4"/>
  <c r="V74" i="4"/>
  <c r="V56" i="4"/>
  <c r="V73" i="4"/>
  <c r="V55" i="4"/>
  <c r="V65" i="4"/>
  <c r="V64" i="4"/>
  <c r="Y72" i="4"/>
  <c r="Y71" i="4"/>
  <c r="AD77" i="4"/>
  <c r="AB63" i="4"/>
  <c r="AC49" i="4"/>
  <c r="F69" i="4"/>
</calcChain>
</file>

<file path=xl/comments1.xml><?xml version="1.0" encoding="utf-8"?>
<comments xmlns="http://schemas.openxmlformats.org/spreadsheetml/2006/main">
  <authors>
    <author>mchapman</author>
  </authors>
  <commentList>
    <comment ref="A39" authorId="0" shapeId="0">
      <text>
        <r>
          <rPr>
            <sz val="9"/>
            <color indexed="81"/>
            <rFont val="Tahoma"/>
            <family val="2"/>
          </rPr>
          <t>France, Italy, Spain &amp; Portugal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 shapeId="0">
      <text>
        <r>
          <rPr>
            <sz val="9"/>
            <color indexed="81"/>
            <rFont val="Tahoma"/>
            <family val="2"/>
          </rPr>
          <t xml:space="preserve">Turkey, Poland, Czech Republic, Greece, Hungary, etc.
</t>
        </r>
      </text>
    </comment>
  </commentList>
</comments>
</file>

<file path=xl/sharedStrings.xml><?xml version="1.0" encoding="utf-8"?>
<sst xmlns="http://schemas.openxmlformats.org/spreadsheetml/2006/main" count="6577" uniqueCount="445">
  <si>
    <t>CEdMA Pricing Survey 2015</t>
  </si>
  <si>
    <t>1. Open Classroom per Student and day</t>
  </si>
  <si>
    <t>2. Open Virtual Classroom per student and day</t>
  </si>
  <si>
    <t>3. Dedicated Classroom per Customer Class Day</t>
  </si>
  <si>
    <t>4. Dedicated Virtual Classroom per Customer Class Day</t>
  </si>
  <si>
    <t>5. Non Delivery Work per workday (eg customization, project management, paid learning needs assesment)</t>
  </si>
  <si>
    <t>6. Certification per Exam attempt and person</t>
  </si>
  <si>
    <t>7. eLearning per 1hr content and per person</t>
  </si>
  <si>
    <t>8. eLearning per subscription to complete liberary per person and 1 year</t>
  </si>
  <si>
    <t>Not customer price but costs per Day for subcontractor</t>
  </si>
  <si>
    <t>Country</t>
  </si>
  <si>
    <t>List Price</t>
  </si>
  <si>
    <t xml:space="preserve">Average Realized Customer Price </t>
  </si>
  <si>
    <t xml:space="preserve">Average Realized Partner Price </t>
  </si>
  <si>
    <t>Price paid per day to subcontractors in that country for training delivery</t>
  </si>
  <si>
    <t>Americas</t>
  </si>
  <si>
    <t>US/Canada</t>
  </si>
  <si>
    <t># of inputs</t>
  </si>
  <si>
    <t>maximum</t>
  </si>
  <si>
    <t>minimum</t>
  </si>
  <si>
    <t>Mexico</t>
  </si>
  <si>
    <t>Brazil</t>
  </si>
  <si>
    <t>Rest of Latin America</t>
  </si>
  <si>
    <t>EMEA</t>
  </si>
  <si>
    <t>UK</t>
  </si>
  <si>
    <t>Germany</t>
  </si>
  <si>
    <t>Benelux, Nordics</t>
  </si>
  <si>
    <t>Italy</t>
  </si>
  <si>
    <t>France</t>
  </si>
  <si>
    <t>Eastern Block Countries</t>
  </si>
  <si>
    <t>Russia</t>
  </si>
  <si>
    <t>Africa</t>
  </si>
  <si>
    <t>Middle East</t>
  </si>
  <si>
    <t>APAC</t>
  </si>
  <si>
    <t>Japan</t>
  </si>
  <si>
    <t>Australia/New Zealand</t>
  </si>
  <si>
    <t>Hong Kong</t>
  </si>
  <si>
    <t>China</t>
  </si>
  <si>
    <t>India</t>
  </si>
  <si>
    <t>Singapore/Malaysia</t>
  </si>
  <si>
    <t>S</t>
  </si>
  <si>
    <t>SW</t>
  </si>
  <si>
    <t>PL</t>
  </si>
  <si>
    <t>M</t>
  </si>
  <si>
    <t>SaaS</t>
  </si>
  <si>
    <t>CC</t>
  </si>
  <si>
    <t>L</t>
  </si>
  <si>
    <t>HW</t>
  </si>
  <si>
    <t>CR</t>
  </si>
  <si>
    <t>#</t>
  </si>
  <si>
    <t>Crev</t>
  </si>
  <si>
    <t>Busn</t>
  </si>
  <si>
    <t>EdBM</t>
  </si>
  <si>
    <t>Erev</t>
  </si>
  <si>
    <t>USD</t>
  </si>
  <si>
    <t>C01</t>
  </si>
  <si>
    <t>C02</t>
  </si>
  <si>
    <t>C03</t>
  </si>
  <si>
    <t>C04</t>
  </si>
  <si>
    <t>C05</t>
  </si>
  <si>
    <t>C06</t>
  </si>
  <si>
    <t>GBP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</si>
  <si>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</si>
  <si>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</si>
  <si>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</si>
  <si>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</si>
  <si>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</si>
  <si>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</si>
  <si>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</si>
  <si>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</si>
  <si>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</si>
  <si>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</si>
  <si>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</si>
  <si>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</si>
  <si>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</si>
  <si>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</si>
  <si>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</si>
  <si>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</si>
  <si>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</si>
  <si>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</si>
  <si>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</si>
  <si>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</si>
  <si>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</si>
  <si>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EUR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</si>
  <si>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</si>
  <si>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</si>
  <si>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</si>
  <si>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</si>
  <si>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</si>
  <si>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</si>
  <si>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</si>
  <si>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</si>
  <si>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</si>
  <si>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</si>
  <si>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All companies average</t>
  </si>
  <si>
    <t># inputs =</t>
  </si>
  <si>
    <t>max</t>
  </si>
  <si>
    <t xml:space="preserve"> =</t>
  </si>
  <si>
    <t>min</t>
  </si>
  <si>
    <t>Education Revenue</t>
  </si>
  <si>
    <t>total</t>
  </si>
  <si>
    <t>average =</t>
  </si>
  <si>
    <t>Education Business Model</t>
  </si>
  <si>
    <t>Company Main Business</t>
  </si>
  <si>
    <t>Company Revenue</t>
  </si>
  <si>
    <t>MXN</t>
  </si>
  <si>
    <t>BRL</t>
  </si>
  <si>
    <t xml:space="preserve"> M</t>
  </si>
  <si>
    <t xml:space="preserve">                          </t>
  </si>
  <si>
    <t xml:space="preserve">      </t>
  </si>
  <si>
    <t>SEK</t>
  </si>
  <si>
    <t>Hybr</t>
  </si>
  <si>
    <t>RUB</t>
  </si>
  <si>
    <t>ZAR</t>
  </si>
  <si>
    <t>JPY</t>
  </si>
  <si>
    <t>AUD</t>
  </si>
  <si>
    <t>HKD</t>
  </si>
  <si>
    <t>CNY</t>
  </si>
  <si>
    <t>INR</t>
  </si>
  <si>
    <t>SGD</t>
  </si>
  <si>
    <t>Currencies and Exchange rates</t>
  </si>
  <si>
    <t>Rates as of Jan 28th 2015</t>
  </si>
  <si>
    <t>Currency code ▲▼</t>
  </si>
  <si>
    <t>Currency name ▲▼</t>
  </si>
  <si>
    <t>USD per Unit</t>
  </si>
  <si>
    <t>US Dollar</t>
  </si>
  <si>
    <t>Euro</t>
  </si>
  <si>
    <t>British Pound</t>
  </si>
  <si>
    <t>Indian Rupee</t>
  </si>
  <si>
    <t>Australian Dollar</t>
  </si>
  <si>
    <t>CAD</t>
  </si>
  <si>
    <t>Canadian Dollar</t>
  </si>
  <si>
    <t>Singapore Dollar</t>
  </si>
  <si>
    <t>CHF</t>
  </si>
  <si>
    <t>Swiss Franc</t>
  </si>
  <si>
    <t>MYR</t>
  </si>
  <si>
    <t>Malaysian Ringgit</t>
  </si>
  <si>
    <t>Japanese Yen</t>
  </si>
  <si>
    <t>Chinese Yuan Renminbi</t>
  </si>
  <si>
    <t>NZD</t>
  </si>
  <si>
    <t>New Zealand Dollar</t>
  </si>
  <si>
    <t>THB</t>
  </si>
  <si>
    <t>Thai Baht</t>
  </si>
  <si>
    <t>HUF</t>
  </si>
  <si>
    <t>Hungarian Forint</t>
  </si>
  <si>
    <t>AED</t>
  </si>
  <si>
    <t>Emirati Dirham</t>
  </si>
  <si>
    <t>Hong Kong Dollar</t>
  </si>
  <si>
    <t>Mexican Peso</t>
  </si>
  <si>
    <t>South African Rand</t>
  </si>
  <si>
    <t>PHP</t>
  </si>
  <si>
    <t>Philippine Peso</t>
  </si>
  <si>
    <t>Swedish Krona</t>
  </si>
  <si>
    <t>IDR</t>
  </si>
  <si>
    <t>Indonesian Rupiah</t>
  </si>
  <si>
    <t>SAR</t>
  </si>
  <si>
    <t>Saudi Arabian Riyal</t>
  </si>
  <si>
    <t>Brazilian Real</t>
  </si>
  <si>
    <t>TRY</t>
  </si>
  <si>
    <t>Turkish Lira</t>
  </si>
  <si>
    <t>KES</t>
  </si>
  <si>
    <t>Kenyan Shilling</t>
  </si>
  <si>
    <t>KRW</t>
  </si>
  <si>
    <t>South Korean Won</t>
  </si>
  <si>
    <t>EGP</t>
  </si>
  <si>
    <t>Egyptian Pound</t>
  </si>
  <si>
    <t>IQD</t>
  </si>
  <si>
    <t>Iraqi Dinar</t>
  </si>
  <si>
    <t>NOK</t>
  </si>
  <si>
    <t>Norwegian Krone</t>
  </si>
  <si>
    <t>KWD</t>
  </si>
  <si>
    <t>Kuwaiti Dinar</t>
  </si>
  <si>
    <t>Russian Ruble</t>
  </si>
  <si>
    <t>DKK</t>
  </si>
  <si>
    <t>Danish Krone</t>
  </si>
  <si>
    <t>PKR</t>
  </si>
  <si>
    <t>Pakistani Rupee</t>
  </si>
  <si>
    <t>ILS</t>
  </si>
  <si>
    <t>Israeli Shekel</t>
  </si>
  <si>
    <t>PLN</t>
  </si>
  <si>
    <t>Polish Zloty</t>
  </si>
  <si>
    <t>QAR</t>
  </si>
  <si>
    <t>Qatari Riyal</t>
  </si>
  <si>
    <t>XAU</t>
  </si>
  <si>
    <t>Gold Ounce</t>
  </si>
  <si>
    <t>OMR</t>
  </si>
  <si>
    <t>Omani Rial</t>
  </si>
  <si>
    <t>COP</t>
  </si>
  <si>
    <t>Colombian Peso</t>
  </si>
  <si>
    <t>CLP</t>
  </si>
  <si>
    <t>Chilean Peso</t>
  </si>
  <si>
    <t>TWD</t>
  </si>
  <si>
    <t>Taiwan New Dollar</t>
  </si>
  <si>
    <t>ARS</t>
  </si>
  <si>
    <t>Argentine Peso</t>
  </si>
  <si>
    <t>CZK</t>
  </si>
  <si>
    <t>Czech Koruna</t>
  </si>
  <si>
    <t>VND</t>
  </si>
  <si>
    <t>Vietnamese Dong</t>
  </si>
  <si>
    <t>MAD</t>
  </si>
  <si>
    <t>Moroccan Dirham</t>
  </si>
  <si>
    <t>JOD</t>
  </si>
  <si>
    <t>Jordanian Dinar</t>
  </si>
  <si>
    <t>BHD</t>
  </si>
  <si>
    <t>Bahraini Dinar</t>
  </si>
  <si>
    <t>XOF</t>
  </si>
  <si>
    <t>CFA Franc</t>
  </si>
  <si>
    <t>LKR</t>
  </si>
  <si>
    <t>Sri Lankan Rupee</t>
  </si>
  <si>
    <t>UAH</t>
  </si>
  <si>
    <t>Ukrainian Hryvnia</t>
  </si>
  <si>
    <t>NGN</t>
  </si>
  <si>
    <t>Nigerian Naira</t>
  </si>
  <si>
    <t>TND</t>
  </si>
  <si>
    <t>Tunisian Dinar</t>
  </si>
  <si>
    <t>UGX</t>
  </si>
  <si>
    <t>Ugandan Shilling</t>
  </si>
  <si>
    <t>RON</t>
  </si>
  <si>
    <t>Romanian New Leu</t>
  </si>
  <si>
    <t>BDT</t>
  </si>
  <si>
    <t>Bangladeshi Taka</t>
  </si>
  <si>
    <t>PEN</t>
  </si>
  <si>
    <t>Peruvian Nuevo Sol</t>
  </si>
  <si>
    <t>GEL</t>
  </si>
  <si>
    <t>Georgian Lari</t>
  </si>
  <si>
    <t>XAF</t>
  </si>
  <si>
    <t>Central African CFA Franc BEAC</t>
  </si>
  <si>
    <t>FJD</t>
  </si>
  <si>
    <t>Fijian Dollar</t>
  </si>
  <si>
    <t>VEF</t>
  </si>
  <si>
    <t>Venezuelan Bolivar</t>
  </si>
  <si>
    <t>BYR</t>
  </si>
  <si>
    <t>Belarusian Ruble</t>
  </si>
  <si>
    <t>HRK</t>
  </si>
  <si>
    <t>Croatian Kuna</t>
  </si>
  <si>
    <t>UZS</t>
  </si>
  <si>
    <t>Uzbekistani Som</t>
  </si>
  <si>
    <t>BGN</t>
  </si>
  <si>
    <t>Bulgarian Lev</t>
  </si>
  <si>
    <t>DZD</t>
  </si>
  <si>
    <t>Algerian Dinar</t>
  </si>
  <si>
    <t>IRR</t>
  </si>
  <si>
    <t>Iranian Rial</t>
  </si>
  <si>
    <t>DOP</t>
  </si>
  <si>
    <t>Dominican Peso</t>
  </si>
  <si>
    <t>ISK</t>
  </si>
  <si>
    <t>Icelandic Krona</t>
  </si>
  <si>
    <t>XAG</t>
  </si>
  <si>
    <t>Silver Ounce</t>
  </si>
  <si>
    <t>CRC</t>
  </si>
  <si>
    <t>Costa Rican Colon</t>
  </si>
  <si>
    <t>SYP</t>
  </si>
  <si>
    <t>Syrian Pound</t>
  </si>
  <si>
    <t>LYD</t>
  </si>
  <si>
    <t>Libyan Dinar</t>
  </si>
  <si>
    <t>JMD</t>
  </si>
  <si>
    <t>Jamaican Dollar</t>
  </si>
  <si>
    <t>MUR</t>
  </si>
  <si>
    <t>Mauritian Rupee</t>
  </si>
  <si>
    <t>GHS</t>
  </si>
  <si>
    <t>Ghanaian Cedi</t>
  </si>
  <si>
    <t>AOA</t>
  </si>
  <si>
    <t>Angolan Kwanza</t>
  </si>
  <si>
    <t>UYU</t>
  </si>
  <si>
    <t>Uruguayan Peso</t>
  </si>
  <si>
    <t>AFN</t>
  </si>
  <si>
    <t>Afghan Afghani</t>
  </si>
  <si>
    <t>LBP</t>
  </si>
  <si>
    <t>Lebanese Pound</t>
  </si>
  <si>
    <t>XPF</t>
  </si>
  <si>
    <t>CFP Franc</t>
  </si>
  <si>
    <t>TTD</t>
  </si>
  <si>
    <t>Trinidadian Dollar</t>
  </si>
  <si>
    <t>TZS</t>
  </si>
  <si>
    <t>Tanzanian Shilling</t>
  </si>
  <si>
    <t>ALL</t>
  </si>
  <si>
    <t>Albanian Lek</t>
  </si>
  <si>
    <t>XCD</t>
  </si>
  <si>
    <t>East Caribbean Dollar</t>
  </si>
  <si>
    <t>GTQ</t>
  </si>
  <si>
    <t>Guatemalan Quetzal</t>
  </si>
  <si>
    <t>NPR</t>
  </si>
  <si>
    <t>Nepalese Rupee</t>
  </si>
  <si>
    <t>BOB</t>
  </si>
  <si>
    <t>Bolivian Boliviano</t>
  </si>
  <si>
    <t>ZWD</t>
  </si>
  <si>
    <t>Zimbabwean Dollar</t>
  </si>
  <si>
    <t>BBD</t>
  </si>
  <si>
    <t>Barbadian or Bajan Dollar</t>
  </si>
  <si>
    <t>CUC</t>
  </si>
  <si>
    <t>Cuban Convertible Peso</t>
  </si>
  <si>
    <t>LAK</t>
  </si>
  <si>
    <t>Lao or Laotian Kip</t>
  </si>
  <si>
    <t>BND</t>
  </si>
  <si>
    <t>Bruneian Dollar</t>
  </si>
  <si>
    <t>BWP</t>
  </si>
  <si>
    <t>Botswana Pula</t>
  </si>
  <si>
    <t>HNL</t>
  </si>
  <si>
    <t>Honduran Lempira</t>
  </si>
  <si>
    <t>PYG</t>
  </si>
  <si>
    <t>Paraguayan Guarani</t>
  </si>
  <si>
    <t>ETB</t>
  </si>
  <si>
    <t>Ethiopian Birr</t>
  </si>
  <si>
    <t>NAD</t>
  </si>
  <si>
    <t>Namibian Dollar</t>
  </si>
  <si>
    <t>PGK</t>
  </si>
  <si>
    <t>Papua New Guinean Kina</t>
  </si>
  <si>
    <t>SDG</t>
  </si>
  <si>
    <t>Sudanese Pound</t>
  </si>
  <si>
    <t>MOP</t>
  </si>
  <si>
    <t>Macau Pataca</t>
  </si>
  <si>
    <t>NIO</t>
  </si>
  <si>
    <t>Nicaraguan Cordoba</t>
  </si>
  <si>
    <t>BMD</t>
  </si>
  <si>
    <t>Bermudian Dollar</t>
  </si>
  <si>
    <t>KZT</t>
  </si>
  <si>
    <t>Kazakhstani Tenge</t>
  </si>
  <si>
    <t>PAB</t>
  </si>
  <si>
    <t>Panamanian Balboa</t>
  </si>
  <si>
    <t>BAM</t>
  </si>
  <si>
    <t>Bosnian Convertible Marka</t>
  </si>
  <si>
    <t>GYD</t>
  </si>
  <si>
    <t>Guyanese Dollar</t>
  </si>
  <si>
    <t>YER</t>
  </si>
  <si>
    <t>Yemeni Rial</t>
  </si>
  <si>
    <t>MGA</t>
  </si>
  <si>
    <t>Malagasy Ariary</t>
  </si>
  <si>
    <t>KYD</t>
  </si>
  <si>
    <t>Caymanian Dollar</t>
  </si>
  <si>
    <t>MZN</t>
  </si>
  <si>
    <t>Mozambican Metical</t>
  </si>
  <si>
    <t>RSD</t>
  </si>
  <si>
    <t>Serbian Dinar</t>
  </si>
  <si>
    <t>SCR</t>
  </si>
  <si>
    <t>Seychellois Rupee</t>
  </si>
  <si>
    <t>AMD</t>
  </si>
  <si>
    <t>Armenian Dram</t>
  </si>
  <si>
    <t>SBD</t>
  </si>
  <si>
    <t>Solomon Islander Dollar</t>
  </si>
  <si>
    <t>AZN</t>
  </si>
  <si>
    <t>Azerbaijani New Manat</t>
  </si>
  <si>
    <t>SLL</t>
  </si>
  <si>
    <t>Sierra Leonean Leone</t>
  </si>
  <si>
    <t>TOP</t>
  </si>
  <si>
    <t>Tongan Pa'anga</t>
  </si>
  <si>
    <t>BZD</t>
  </si>
  <si>
    <t>Belizean Dollar</t>
  </si>
  <si>
    <t>MWK</t>
  </si>
  <si>
    <t>Malawian Kwacha</t>
  </si>
  <si>
    <t>GMD</t>
  </si>
  <si>
    <t>Gambian Dalasi</t>
  </si>
  <si>
    <t>BIF</t>
  </si>
  <si>
    <t>Burundian Franc</t>
  </si>
  <si>
    <t>SOS</t>
  </si>
  <si>
    <t>Somali Shilling</t>
  </si>
  <si>
    <t>HTG</t>
  </si>
  <si>
    <t>Haitian Gourde</t>
  </si>
  <si>
    <t>GNF</t>
  </si>
  <si>
    <t>Guinean Franc</t>
  </si>
  <si>
    <t>MVR</t>
  </si>
  <si>
    <t>Maldivian Rufiyaa</t>
  </si>
  <si>
    <t>MNT</t>
  </si>
  <si>
    <t>Mongolian Tughrik</t>
  </si>
  <si>
    <t>CDF</t>
  </si>
  <si>
    <t>Congolese Franc</t>
  </si>
  <si>
    <t>STD</t>
  </si>
  <si>
    <t>Sao Tomean Dobra</t>
  </si>
  <si>
    <t>TJS</t>
  </si>
  <si>
    <t>Tajikistani Somoni</t>
  </si>
  <si>
    <t>KPW</t>
  </si>
  <si>
    <t>North Korean Won</t>
  </si>
  <si>
    <t>MMK</t>
  </si>
  <si>
    <t>Burmese Kyat</t>
  </si>
  <si>
    <t>LSL</t>
  </si>
  <si>
    <t>Basotho Loti</t>
  </si>
  <si>
    <t>LRD</t>
  </si>
  <si>
    <t>Liberian Dollar</t>
  </si>
  <si>
    <t>KGS</t>
  </si>
  <si>
    <t>Kyrgyzstani Som</t>
  </si>
  <si>
    <t>GIP</t>
  </si>
  <si>
    <t>Gibraltar Pound</t>
  </si>
  <si>
    <t>XPT</t>
  </si>
  <si>
    <t>Platinum Ounce</t>
  </si>
  <si>
    <t>MDL</t>
  </si>
  <si>
    <t>Moldovan Leu</t>
  </si>
  <si>
    <t>CUP</t>
  </si>
  <si>
    <t>Cuban Peso</t>
  </si>
  <si>
    <t>KHR</t>
  </si>
  <si>
    <t>Cambodian Riel</t>
  </si>
  <si>
    <t>MKD</t>
  </si>
  <si>
    <t>Macedonian Denar</t>
  </si>
  <si>
    <t>VUV</t>
  </si>
  <si>
    <t>Ni-Vanuatu Vatu</t>
  </si>
  <si>
    <t>MRO</t>
  </si>
  <si>
    <t>Mauritanian Ouguiya</t>
  </si>
  <si>
    <t>ANG</t>
  </si>
  <si>
    <t>Dutch Guilder</t>
  </si>
  <si>
    <t>SZL</t>
  </si>
  <si>
    <t>Swazi Lilangeni</t>
  </si>
  <si>
    <t>CVE</t>
  </si>
  <si>
    <t>Cape Verdean Escudo</t>
  </si>
  <si>
    <t>SRD</t>
  </si>
  <si>
    <t>Surinamese Dollar</t>
  </si>
  <si>
    <t>XPD</t>
  </si>
  <si>
    <t>Palladium Ounce</t>
  </si>
  <si>
    <t>SVC</t>
  </si>
  <si>
    <t>Salvadoran Colon</t>
  </si>
  <si>
    <t>BSD</t>
  </si>
  <si>
    <t>Bahamian Dollar</t>
  </si>
  <si>
    <t>XDR</t>
  </si>
  <si>
    <t>IMF Special Drawing Rights</t>
  </si>
  <si>
    <t>RWF</t>
  </si>
  <si>
    <t>Rwandan Franc</t>
  </si>
  <si>
    <t>AWG</t>
  </si>
  <si>
    <t>Aruban or Dutch Guilder</t>
  </si>
  <si>
    <t>DJF</t>
  </si>
  <si>
    <t>Djiboutian Franc</t>
  </si>
  <si>
    <t>BTN</t>
  </si>
  <si>
    <t>Bhutanese Ngultrum</t>
  </si>
  <si>
    <t>KMF</t>
  </si>
  <si>
    <t>Comoran Franc</t>
  </si>
  <si>
    <t>WST</t>
  </si>
  <si>
    <t>Samoan Tala</t>
  </si>
  <si>
    <t>SPL</t>
  </si>
  <si>
    <t>Seborgan Luigino</t>
  </si>
  <si>
    <t>ERN</t>
  </si>
  <si>
    <t>Eritrean Nakfa</t>
  </si>
  <si>
    <t>FKP</t>
  </si>
  <si>
    <t>Falkland Island Pound</t>
  </si>
  <si>
    <t>SHP</t>
  </si>
  <si>
    <t>Saint Helenian Pound</t>
  </si>
  <si>
    <t>JEP</t>
  </si>
  <si>
    <t>Jersey Pound</t>
  </si>
  <si>
    <t>TMT</t>
  </si>
  <si>
    <t>Turkmenistani Manat</t>
  </si>
  <si>
    <t>TVD</t>
  </si>
  <si>
    <t>Tuvaluan Dollar</t>
  </si>
  <si>
    <t>IMP</t>
  </si>
  <si>
    <t>Isle of Man Pound</t>
  </si>
  <si>
    <t>GGP</t>
  </si>
  <si>
    <t>Guernsey Pound</t>
  </si>
  <si>
    <t>5. Non Delivery Work per workday (eg customization, project management, paid learning needs assessment)</t>
  </si>
  <si>
    <t>8. eLearning per subscription to complete library per person and 1 year</t>
  </si>
  <si>
    <t>Indonesia, Philippines, Thailand</t>
  </si>
  <si>
    <t>All prices are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</si>
</sst>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&quot;$&quot;#,##0"/>
    <numFmt numFmtId="165" formatCode="[$$-409]#,##0"/>
    <numFmt numFmtId="166" formatCode="[$$-409]#,##0_ ;\-[$$-409]#,##0\ "/>
    <numFmt numFmtId="167" formatCode="#,##0_ ;\-#,##0\ 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/>
    </xf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2" fillId="0" borderId="7" xfId="0" applyFont="1" applyBorder="1"/>
    <xf numFmtId="164" fontId="0" fillId="5" borderId="7" xfId="1" applyNumberFormat="1" applyFont="1" applyFill="1" applyBorder="1"/>
    <xf numFmtId="164" fontId="0" fillId="6" borderId="7" xfId="1" applyNumberFormat="1" applyFont="1" applyFill="1" applyBorder="1"/>
    <xf numFmtId="164" fontId="0" fillId="7" borderId="7" xfId="1" applyNumberFormat="1" applyFont="1" applyFill="1" applyBorder="1"/>
    <xf numFmtId="0" fontId="0" fillId="0" borderId="8" xfId="0" applyBorder="1"/>
    <xf numFmtId="3" fontId="0" fillId="5" borderId="8" xfId="1" applyNumberFormat="1" applyFont="1" applyFill="1" applyBorder="1"/>
    <xf numFmtId="3" fontId="0" fillId="6" borderId="8" xfId="1" applyNumberFormat="1" applyFont="1" applyFill="1" applyBorder="1"/>
    <xf numFmtId="3" fontId="0" fillId="7" borderId="8" xfId="1" applyNumberFormat="1" applyFont="1" applyFill="1" applyBorder="1"/>
    <xf numFmtId="164" fontId="0" fillId="5" borderId="8" xfId="1" applyNumberFormat="1" applyFont="1" applyFill="1" applyBorder="1"/>
    <xf numFmtId="164" fontId="0" fillId="6" borderId="8" xfId="1" applyNumberFormat="1" applyFont="1" applyFill="1" applyBorder="1"/>
    <xf numFmtId="164" fontId="0" fillId="7" borderId="8" xfId="1" applyNumberFormat="1" applyFont="1" applyFill="1" applyBorder="1"/>
    <xf numFmtId="0" fontId="0" fillId="0" borderId="9" xfId="0" applyBorder="1"/>
    <xf numFmtId="164" fontId="0" fillId="5" borderId="9" xfId="1" applyNumberFormat="1" applyFont="1" applyFill="1" applyBorder="1"/>
    <xf numFmtId="164" fontId="0" fillId="6" borderId="9" xfId="1" applyNumberFormat="1" applyFont="1" applyFill="1" applyBorder="1"/>
    <xf numFmtId="164" fontId="0" fillId="7" borderId="9" xfId="1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164" fontId="0" fillId="5" borderId="10" xfId="1" applyNumberFormat="1" applyFont="1" applyFill="1" applyBorder="1"/>
    <xf numFmtId="164" fontId="0" fillId="6" borderId="10" xfId="1" applyNumberFormat="1" applyFont="1" applyFill="1" applyBorder="1"/>
    <xf numFmtId="164" fontId="0" fillId="7" borderId="10" xfId="1" applyNumberFormat="1" applyFont="1" applyFill="1" applyBorder="1"/>
    <xf numFmtId="0" fontId="2" fillId="4" borderId="11" xfId="0" applyFont="1" applyFill="1" applyBorder="1" applyAlignment="1">
      <alignment horizontal="left"/>
    </xf>
    <xf numFmtId="0" fontId="2" fillId="4" borderId="1" xfId="0" applyFont="1" applyFill="1" applyBorder="1" applyAlignment="1"/>
    <xf numFmtId="0" fontId="2" fillId="0" borderId="5" xfId="0" applyFont="1" applyBorder="1"/>
    <xf numFmtId="0" fontId="0" fillId="0" borderId="12" xfId="0" applyBorder="1"/>
    <xf numFmtId="3" fontId="0" fillId="5" borderId="13" xfId="1" applyNumberFormat="1" applyFont="1" applyFill="1" applyBorder="1"/>
    <xf numFmtId="3" fontId="0" fillId="6" borderId="13" xfId="1" applyNumberFormat="1" applyFont="1" applyFill="1" applyBorder="1"/>
    <xf numFmtId="3" fontId="0" fillId="7" borderId="13" xfId="1" applyNumberFormat="1" applyFont="1" applyFill="1" applyBorder="1"/>
    <xf numFmtId="164" fontId="0" fillId="5" borderId="13" xfId="1" applyNumberFormat="1" applyFont="1" applyFill="1" applyBorder="1"/>
    <xf numFmtId="164" fontId="0" fillId="6" borderId="13" xfId="1" applyNumberFormat="1" applyFont="1" applyFill="1" applyBorder="1"/>
    <xf numFmtId="164" fontId="0" fillId="7" borderId="13" xfId="1" applyNumberFormat="1" applyFont="1" applyFill="1" applyBorder="1"/>
    <xf numFmtId="0" fontId="0" fillId="0" borderId="11" xfId="0" applyBorder="1"/>
    <xf numFmtId="164" fontId="0" fillId="5" borderId="14" xfId="1" applyNumberFormat="1" applyFont="1" applyFill="1" applyBorder="1"/>
    <xf numFmtId="164" fontId="0" fillId="6" borderId="14" xfId="1" applyNumberFormat="1" applyFont="1" applyFill="1" applyBorder="1"/>
    <xf numFmtId="164" fontId="0" fillId="7" borderId="14" xfId="1" applyNumberFormat="1" applyFont="1" applyFill="1" applyBorder="1"/>
    <xf numFmtId="0" fontId="2" fillId="0" borderId="15" xfId="0" applyFont="1" applyBorder="1"/>
    <xf numFmtId="0" fontId="2" fillId="0" borderId="15" xfId="0" applyFont="1" applyFill="1" applyBorder="1"/>
    <xf numFmtId="0" fontId="2" fillId="4" borderId="9" xfId="0" applyFont="1" applyFill="1" applyBorder="1" applyAlignment="1">
      <alignment horizontal="left"/>
    </xf>
    <xf numFmtId="0" fontId="2" fillId="4" borderId="0" xfId="0" applyFont="1" applyFill="1" applyBorder="1" applyAlignment="1"/>
    <xf numFmtId="0" fontId="2" fillId="4" borderId="16" xfId="0" applyFont="1" applyFill="1" applyBorder="1" applyAlignment="1"/>
    <xf numFmtId="0" fontId="2" fillId="4" borderId="17" xfId="0" applyFont="1" applyFill="1" applyBorder="1" applyAlignment="1"/>
    <xf numFmtId="0" fontId="0" fillId="0" borderId="5" xfId="0" applyFill="1" applyBorder="1"/>
    <xf numFmtId="0" fontId="0" fillId="0" borderId="15" xfId="0" applyFill="1" applyBorder="1"/>
    <xf numFmtId="0" fontId="0" fillId="0" borderId="15" xfId="0" applyBorder="1"/>
    <xf numFmtId="1" fontId="0" fillId="5" borderId="13" xfId="1" applyNumberFormat="1" applyFont="1" applyFill="1" applyBorder="1"/>
    <xf numFmtId="1" fontId="0" fillId="6" borderId="13" xfId="1" applyNumberFormat="1" applyFont="1" applyFill="1" applyBorder="1"/>
    <xf numFmtId="1" fontId="0" fillId="7" borderId="13" xfId="1" applyNumberFormat="1" applyFon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64" fontId="6" fillId="0" borderId="0" xfId="0" applyNumberFormat="1" applyFont="1" applyAlignment="1">
      <alignment vertical="center"/>
    </xf>
    <xf numFmtId="0" fontId="2" fillId="0" borderId="0" xfId="0" applyFont="1"/>
    <xf numFmtId="165" fontId="0" fillId="0" borderId="0" xfId="0" applyNumberFormat="1"/>
    <xf numFmtId="3" fontId="0" fillId="0" borderId="0" xfId="0" applyNumberFormat="1"/>
    <xf numFmtId="0" fontId="0" fillId="0" borderId="0" xfId="0" quotePrefix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0" fillId="0" borderId="0" xfId="0" applyNumberFormat="1" applyFill="1" applyAlignment="1">
      <alignment vertical="center"/>
    </xf>
    <xf numFmtId="0" fontId="7" fillId="0" borderId="0" xfId="0" applyFont="1"/>
    <xf numFmtId="0" fontId="2" fillId="0" borderId="18" xfId="0" applyFont="1" applyBorder="1" applyAlignment="1">
      <alignment horizontal="center" vertical="center" wrapText="1"/>
    </xf>
    <xf numFmtId="0" fontId="8" fillId="0" borderId="18" xfId="2" applyBorder="1" applyAlignment="1">
      <alignment vertical="center" wrapText="1"/>
    </xf>
    <xf numFmtId="0" fontId="0" fillId="0" borderId="18" xfId="0" applyBorder="1" applyAlignment="1">
      <alignment vertical="center"/>
    </xf>
    <xf numFmtId="168" fontId="0" fillId="0" borderId="18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xe.com/currency/krw-south-korean-won" TargetMode="External"/><Relationship Id="rId117" Type="http://schemas.openxmlformats.org/officeDocument/2006/relationships/hyperlink" Target="http://www.xe.com/currency/top-tongan-pa" TargetMode="External"/><Relationship Id="rId21" Type="http://schemas.openxmlformats.org/officeDocument/2006/relationships/hyperlink" Target="http://www.xe.com/currency/idr-indonesian-rupiah" TargetMode="External"/><Relationship Id="rId42" Type="http://schemas.openxmlformats.org/officeDocument/2006/relationships/hyperlink" Target="http://www.xe.com/currency/ars-argentine-peso" TargetMode="External"/><Relationship Id="rId47" Type="http://schemas.openxmlformats.org/officeDocument/2006/relationships/hyperlink" Target="http://www.xe.com/currency/bhd-bahraini-dinar" TargetMode="External"/><Relationship Id="rId63" Type="http://schemas.openxmlformats.org/officeDocument/2006/relationships/hyperlink" Target="http://www.xe.com/currency/uzs-uzbekistani-som" TargetMode="External"/><Relationship Id="rId68" Type="http://schemas.openxmlformats.org/officeDocument/2006/relationships/hyperlink" Target="http://www.xe.com/currency/isk-icelandic-krona" TargetMode="External"/><Relationship Id="rId84" Type="http://schemas.openxmlformats.org/officeDocument/2006/relationships/hyperlink" Target="http://www.xe.com/currency/xcd-east-caribbean-dollar" TargetMode="External"/><Relationship Id="rId89" Type="http://schemas.openxmlformats.org/officeDocument/2006/relationships/hyperlink" Target="http://www.xe.com/currency/bbd-barbadian-or-bajan-dollar" TargetMode="External"/><Relationship Id="rId112" Type="http://schemas.openxmlformats.org/officeDocument/2006/relationships/hyperlink" Target="http://www.xe.com/currency/scr-seychellois-rupee" TargetMode="External"/><Relationship Id="rId133" Type="http://schemas.openxmlformats.org/officeDocument/2006/relationships/hyperlink" Target="http://www.xe.com/currency/lrd-liberian-dollar" TargetMode="External"/><Relationship Id="rId138" Type="http://schemas.openxmlformats.org/officeDocument/2006/relationships/hyperlink" Target="http://www.xe.com/currency/cup-cuban-peso" TargetMode="External"/><Relationship Id="rId154" Type="http://schemas.openxmlformats.org/officeDocument/2006/relationships/hyperlink" Target="http://www.xe.com/currency/btn-bhutanese-ngultrum" TargetMode="External"/><Relationship Id="rId159" Type="http://schemas.openxmlformats.org/officeDocument/2006/relationships/hyperlink" Target="http://www.xe.com/currency/fkp-falkland-island-pound" TargetMode="External"/><Relationship Id="rId16" Type="http://schemas.openxmlformats.org/officeDocument/2006/relationships/hyperlink" Target="http://www.xe.com/currency/hkd-hong-kong-dollar" TargetMode="External"/><Relationship Id="rId107" Type="http://schemas.openxmlformats.org/officeDocument/2006/relationships/hyperlink" Target="http://www.xe.com/currency/yer-yemeni-rial" TargetMode="External"/><Relationship Id="rId11" Type="http://schemas.openxmlformats.org/officeDocument/2006/relationships/hyperlink" Target="http://www.xe.com/currency/cny-chinese-yuan-renminbi" TargetMode="External"/><Relationship Id="rId32" Type="http://schemas.openxmlformats.org/officeDocument/2006/relationships/hyperlink" Target="http://www.xe.com/currency/dkk-danish-krone" TargetMode="External"/><Relationship Id="rId37" Type="http://schemas.openxmlformats.org/officeDocument/2006/relationships/hyperlink" Target="http://www.xe.com/currency/xau-gold-ounce" TargetMode="External"/><Relationship Id="rId53" Type="http://schemas.openxmlformats.org/officeDocument/2006/relationships/hyperlink" Target="http://www.xe.com/currency/ugx-ugandan-shilling" TargetMode="External"/><Relationship Id="rId58" Type="http://schemas.openxmlformats.org/officeDocument/2006/relationships/hyperlink" Target="http://www.xe.com/currency/xaf-central-african-cfa-franc-beac" TargetMode="External"/><Relationship Id="rId74" Type="http://schemas.openxmlformats.org/officeDocument/2006/relationships/hyperlink" Target="http://www.xe.com/currency/mur-mauritian-rupee" TargetMode="External"/><Relationship Id="rId79" Type="http://schemas.openxmlformats.org/officeDocument/2006/relationships/hyperlink" Target="http://www.xe.com/currency/lbp-lebanese-pound" TargetMode="External"/><Relationship Id="rId102" Type="http://schemas.openxmlformats.org/officeDocument/2006/relationships/hyperlink" Target="http://www.xe.com/currency/bmd-bermudian-dollar" TargetMode="External"/><Relationship Id="rId123" Type="http://schemas.openxmlformats.org/officeDocument/2006/relationships/hyperlink" Target="http://www.xe.com/currency/htg-haitian-gourde" TargetMode="External"/><Relationship Id="rId128" Type="http://schemas.openxmlformats.org/officeDocument/2006/relationships/hyperlink" Target="http://www.xe.com/currency/std-sao-tomean-dobra" TargetMode="External"/><Relationship Id="rId144" Type="http://schemas.openxmlformats.org/officeDocument/2006/relationships/hyperlink" Target="http://www.xe.com/currency/szl-swazi-lilangeni" TargetMode="External"/><Relationship Id="rId149" Type="http://schemas.openxmlformats.org/officeDocument/2006/relationships/hyperlink" Target="http://www.xe.com/currency/bsd-bahamian-dollar" TargetMode="External"/><Relationship Id="rId5" Type="http://schemas.openxmlformats.org/officeDocument/2006/relationships/hyperlink" Target="http://www.xe.com/currency/aud-australian-dollar" TargetMode="External"/><Relationship Id="rId90" Type="http://schemas.openxmlformats.org/officeDocument/2006/relationships/hyperlink" Target="http://www.xe.com/currency/cuc-cuban-convertible-peso" TargetMode="External"/><Relationship Id="rId95" Type="http://schemas.openxmlformats.org/officeDocument/2006/relationships/hyperlink" Target="http://www.xe.com/currency/pyg-paraguayan-guarani" TargetMode="External"/><Relationship Id="rId160" Type="http://schemas.openxmlformats.org/officeDocument/2006/relationships/hyperlink" Target="http://www.xe.com/currency/shp-saint-helenian-pound" TargetMode="External"/><Relationship Id="rId165" Type="http://schemas.openxmlformats.org/officeDocument/2006/relationships/hyperlink" Target="http://www.xe.com/currency/ggp-guernsey-pound" TargetMode="External"/><Relationship Id="rId22" Type="http://schemas.openxmlformats.org/officeDocument/2006/relationships/hyperlink" Target="http://www.xe.com/currency/sar-saudi-arabian-riyal" TargetMode="External"/><Relationship Id="rId27" Type="http://schemas.openxmlformats.org/officeDocument/2006/relationships/hyperlink" Target="http://www.xe.com/currency/egp-egyptian-pound" TargetMode="External"/><Relationship Id="rId43" Type="http://schemas.openxmlformats.org/officeDocument/2006/relationships/hyperlink" Target="http://www.xe.com/currency/czk-czech-koruna" TargetMode="External"/><Relationship Id="rId48" Type="http://schemas.openxmlformats.org/officeDocument/2006/relationships/hyperlink" Target="http://www.xe.com/currency/xof-cfa-franc" TargetMode="External"/><Relationship Id="rId64" Type="http://schemas.openxmlformats.org/officeDocument/2006/relationships/hyperlink" Target="http://www.xe.com/currency/bgn-bulgarian-lev" TargetMode="External"/><Relationship Id="rId69" Type="http://schemas.openxmlformats.org/officeDocument/2006/relationships/hyperlink" Target="http://www.xe.com/currency/xag-silver-ounce" TargetMode="External"/><Relationship Id="rId113" Type="http://schemas.openxmlformats.org/officeDocument/2006/relationships/hyperlink" Target="http://www.xe.com/currency/amd-armenian-dram" TargetMode="External"/><Relationship Id="rId118" Type="http://schemas.openxmlformats.org/officeDocument/2006/relationships/hyperlink" Target="http://www.xe.com/currency/bzd-belizean-dollar" TargetMode="External"/><Relationship Id="rId134" Type="http://schemas.openxmlformats.org/officeDocument/2006/relationships/hyperlink" Target="http://www.xe.com/currency/kgs-kyrgyzstani-som" TargetMode="External"/><Relationship Id="rId139" Type="http://schemas.openxmlformats.org/officeDocument/2006/relationships/hyperlink" Target="http://www.xe.com/currency/khr-cambodian-riel" TargetMode="External"/><Relationship Id="rId80" Type="http://schemas.openxmlformats.org/officeDocument/2006/relationships/hyperlink" Target="http://www.xe.com/currency/xpf-cfp-franc" TargetMode="External"/><Relationship Id="rId85" Type="http://schemas.openxmlformats.org/officeDocument/2006/relationships/hyperlink" Target="http://www.xe.com/currency/gtq-guatemalan-quetzal" TargetMode="External"/><Relationship Id="rId150" Type="http://schemas.openxmlformats.org/officeDocument/2006/relationships/hyperlink" Target="http://www.xe.com/currency/xdr-imf-special-drawing-rights" TargetMode="External"/><Relationship Id="rId155" Type="http://schemas.openxmlformats.org/officeDocument/2006/relationships/hyperlink" Target="http://www.xe.com/currency/kmf-comoran-franc" TargetMode="External"/><Relationship Id="rId12" Type="http://schemas.openxmlformats.org/officeDocument/2006/relationships/hyperlink" Target="http://www.xe.com/currency/nzd-new-zealand-dollar" TargetMode="External"/><Relationship Id="rId17" Type="http://schemas.openxmlformats.org/officeDocument/2006/relationships/hyperlink" Target="http://www.xe.com/currency/mxn-mexican-peso" TargetMode="External"/><Relationship Id="rId33" Type="http://schemas.openxmlformats.org/officeDocument/2006/relationships/hyperlink" Target="http://www.xe.com/currency/pkr-pakistani-rupee" TargetMode="External"/><Relationship Id="rId38" Type="http://schemas.openxmlformats.org/officeDocument/2006/relationships/hyperlink" Target="http://www.xe.com/currency/omr-omani-rial" TargetMode="External"/><Relationship Id="rId59" Type="http://schemas.openxmlformats.org/officeDocument/2006/relationships/hyperlink" Target="http://www.xe.com/currency/fjd-fijian-dollar" TargetMode="External"/><Relationship Id="rId103" Type="http://schemas.openxmlformats.org/officeDocument/2006/relationships/hyperlink" Target="http://www.xe.com/currency/kzt-kazakhstani-tenge" TargetMode="External"/><Relationship Id="rId108" Type="http://schemas.openxmlformats.org/officeDocument/2006/relationships/hyperlink" Target="http://www.xe.com/currency/mga-malagasy-ariary" TargetMode="External"/><Relationship Id="rId124" Type="http://schemas.openxmlformats.org/officeDocument/2006/relationships/hyperlink" Target="http://www.xe.com/currency/gnf-guinean-franc" TargetMode="External"/><Relationship Id="rId129" Type="http://schemas.openxmlformats.org/officeDocument/2006/relationships/hyperlink" Target="http://www.xe.com/currency/tjs-tajikistani-somoni" TargetMode="External"/><Relationship Id="rId54" Type="http://schemas.openxmlformats.org/officeDocument/2006/relationships/hyperlink" Target="http://www.xe.com/currency/ron-romanian-new-leu" TargetMode="External"/><Relationship Id="rId70" Type="http://schemas.openxmlformats.org/officeDocument/2006/relationships/hyperlink" Target="http://www.xe.com/currency/crc-costa-rican-colon" TargetMode="External"/><Relationship Id="rId75" Type="http://schemas.openxmlformats.org/officeDocument/2006/relationships/hyperlink" Target="http://www.xe.com/currency/ghs-ghanaian-cedi" TargetMode="External"/><Relationship Id="rId91" Type="http://schemas.openxmlformats.org/officeDocument/2006/relationships/hyperlink" Target="http://www.xe.com/currency/lak-lao-or-laotian-kip" TargetMode="External"/><Relationship Id="rId96" Type="http://schemas.openxmlformats.org/officeDocument/2006/relationships/hyperlink" Target="http://www.xe.com/currency/etb-ethiopian-birr" TargetMode="External"/><Relationship Id="rId140" Type="http://schemas.openxmlformats.org/officeDocument/2006/relationships/hyperlink" Target="http://www.xe.com/currency/mkd-macedonian-denar" TargetMode="External"/><Relationship Id="rId145" Type="http://schemas.openxmlformats.org/officeDocument/2006/relationships/hyperlink" Target="http://www.xe.com/currency/cve-cape-verdean-escudo" TargetMode="External"/><Relationship Id="rId161" Type="http://schemas.openxmlformats.org/officeDocument/2006/relationships/hyperlink" Target="http://www.xe.com/currency/jep-jersey-pound" TargetMode="External"/><Relationship Id="rId1" Type="http://schemas.openxmlformats.org/officeDocument/2006/relationships/hyperlink" Target="http://www.xe.com/currency/usd-us-dollar" TargetMode="External"/><Relationship Id="rId6" Type="http://schemas.openxmlformats.org/officeDocument/2006/relationships/hyperlink" Target="http://www.xe.com/currency/cad-canadian-dollar" TargetMode="External"/><Relationship Id="rId15" Type="http://schemas.openxmlformats.org/officeDocument/2006/relationships/hyperlink" Target="http://www.xe.com/currency/aed-emirati-dirham" TargetMode="External"/><Relationship Id="rId23" Type="http://schemas.openxmlformats.org/officeDocument/2006/relationships/hyperlink" Target="http://www.xe.com/currency/brl-brazilian-real" TargetMode="External"/><Relationship Id="rId28" Type="http://schemas.openxmlformats.org/officeDocument/2006/relationships/hyperlink" Target="http://www.xe.com/currency/iqd-iraqi-dinar" TargetMode="External"/><Relationship Id="rId36" Type="http://schemas.openxmlformats.org/officeDocument/2006/relationships/hyperlink" Target="http://www.xe.com/currency/qar-qatari-riyal" TargetMode="External"/><Relationship Id="rId49" Type="http://schemas.openxmlformats.org/officeDocument/2006/relationships/hyperlink" Target="http://www.xe.com/currency/lkr-sri-lankan-rupee" TargetMode="External"/><Relationship Id="rId57" Type="http://schemas.openxmlformats.org/officeDocument/2006/relationships/hyperlink" Target="http://www.xe.com/currency/gel-georgian-lari" TargetMode="External"/><Relationship Id="rId106" Type="http://schemas.openxmlformats.org/officeDocument/2006/relationships/hyperlink" Target="http://www.xe.com/currency/gyd-guyanese-dollar" TargetMode="External"/><Relationship Id="rId114" Type="http://schemas.openxmlformats.org/officeDocument/2006/relationships/hyperlink" Target="http://www.xe.com/currency/sbd-solomon-islander-dollar" TargetMode="External"/><Relationship Id="rId119" Type="http://schemas.openxmlformats.org/officeDocument/2006/relationships/hyperlink" Target="http://www.xe.com/currency/mwk-malawian-kwacha" TargetMode="External"/><Relationship Id="rId127" Type="http://schemas.openxmlformats.org/officeDocument/2006/relationships/hyperlink" Target="http://www.xe.com/currency/cdf-congolese-franc" TargetMode="External"/><Relationship Id="rId10" Type="http://schemas.openxmlformats.org/officeDocument/2006/relationships/hyperlink" Target="http://www.xe.com/currency/jpy-japanese-yen" TargetMode="External"/><Relationship Id="rId31" Type="http://schemas.openxmlformats.org/officeDocument/2006/relationships/hyperlink" Target="http://www.xe.com/currency/rub-russian-ruble" TargetMode="External"/><Relationship Id="rId44" Type="http://schemas.openxmlformats.org/officeDocument/2006/relationships/hyperlink" Target="http://www.xe.com/currency/vnd-vietnamese-dong" TargetMode="External"/><Relationship Id="rId52" Type="http://schemas.openxmlformats.org/officeDocument/2006/relationships/hyperlink" Target="http://www.xe.com/currency/tnd-tunisian-dinar" TargetMode="External"/><Relationship Id="rId60" Type="http://schemas.openxmlformats.org/officeDocument/2006/relationships/hyperlink" Target="http://www.xe.com/currency/vef-venezuelan-bolivar" TargetMode="External"/><Relationship Id="rId65" Type="http://schemas.openxmlformats.org/officeDocument/2006/relationships/hyperlink" Target="http://www.xe.com/currency/dzd-algerian-dinar" TargetMode="External"/><Relationship Id="rId73" Type="http://schemas.openxmlformats.org/officeDocument/2006/relationships/hyperlink" Target="http://www.xe.com/currency/jmd-jamaican-dollar" TargetMode="External"/><Relationship Id="rId78" Type="http://schemas.openxmlformats.org/officeDocument/2006/relationships/hyperlink" Target="http://www.xe.com/currency/afn-afghan-afghani" TargetMode="External"/><Relationship Id="rId81" Type="http://schemas.openxmlformats.org/officeDocument/2006/relationships/hyperlink" Target="http://www.xe.com/currency/ttd-trinidadian-dollar" TargetMode="External"/><Relationship Id="rId86" Type="http://schemas.openxmlformats.org/officeDocument/2006/relationships/hyperlink" Target="http://www.xe.com/currency/npr-nepalese-rupee" TargetMode="External"/><Relationship Id="rId94" Type="http://schemas.openxmlformats.org/officeDocument/2006/relationships/hyperlink" Target="http://www.xe.com/currency/hnl-honduran-lempira" TargetMode="External"/><Relationship Id="rId99" Type="http://schemas.openxmlformats.org/officeDocument/2006/relationships/hyperlink" Target="http://www.xe.com/currency/sdg-sudanese-pound" TargetMode="External"/><Relationship Id="rId101" Type="http://schemas.openxmlformats.org/officeDocument/2006/relationships/hyperlink" Target="http://www.xe.com/currency/nio-nicaraguan-cordoba" TargetMode="External"/><Relationship Id="rId122" Type="http://schemas.openxmlformats.org/officeDocument/2006/relationships/hyperlink" Target="http://www.xe.com/currency/sos-somali-shilling" TargetMode="External"/><Relationship Id="rId130" Type="http://schemas.openxmlformats.org/officeDocument/2006/relationships/hyperlink" Target="http://www.xe.com/currency/kpw-north-korean-won" TargetMode="External"/><Relationship Id="rId135" Type="http://schemas.openxmlformats.org/officeDocument/2006/relationships/hyperlink" Target="http://www.xe.com/currency/gip-gibraltar-pound" TargetMode="External"/><Relationship Id="rId143" Type="http://schemas.openxmlformats.org/officeDocument/2006/relationships/hyperlink" Target="http://www.xe.com/currency/ang-dutch-guilder" TargetMode="External"/><Relationship Id="rId148" Type="http://schemas.openxmlformats.org/officeDocument/2006/relationships/hyperlink" Target="http://www.xe.com/currency/svc-salvadoran-colon" TargetMode="External"/><Relationship Id="rId151" Type="http://schemas.openxmlformats.org/officeDocument/2006/relationships/hyperlink" Target="http://www.xe.com/currency/rwf-rwandan-franc" TargetMode="External"/><Relationship Id="rId156" Type="http://schemas.openxmlformats.org/officeDocument/2006/relationships/hyperlink" Target="http://www.xe.com/currency/wst-samoan-tala" TargetMode="External"/><Relationship Id="rId164" Type="http://schemas.openxmlformats.org/officeDocument/2006/relationships/hyperlink" Target="http://www.xe.com/currency/imp-isle-of-man-pound" TargetMode="External"/><Relationship Id="rId4" Type="http://schemas.openxmlformats.org/officeDocument/2006/relationships/hyperlink" Target="http://www.xe.com/currency/inr-indian-rupee" TargetMode="External"/><Relationship Id="rId9" Type="http://schemas.openxmlformats.org/officeDocument/2006/relationships/hyperlink" Target="http://www.xe.com/currency/myr-malaysian-ringgit" TargetMode="External"/><Relationship Id="rId13" Type="http://schemas.openxmlformats.org/officeDocument/2006/relationships/hyperlink" Target="http://www.xe.com/currency/thb-thai-baht" TargetMode="External"/><Relationship Id="rId18" Type="http://schemas.openxmlformats.org/officeDocument/2006/relationships/hyperlink" Target="http://www.xe.com/currency/zar-south-african-rand" TargetMode="External"/><Relationship Id="rId39" Type="http://schemas.openxmlformats.org/officeDocument/2006/relationships/hyperlink" Target="http://www.xe.com/currency/cop-colombian-peso" TargetMode="External"/><Relationship Id="rId109" Type="http://schemas.openxmlformats.org/officeDocument/2006/relationships/hyperlink" Target="http://www.xe.com/currency/kyd-caymanian-dollar" TargetMode="External"/><Relationship Id="rId34" Type="http://schemas.openxmlformats.org/officeDocument/2006/relationships/hyperlink" Target="http://www.xe.com/currency/ils-israeli-shekel" TargetMode="External"/><Relationship Id="rId50" Type="http://schemas.openxmlformats.org/officeDocument/2006/relationships/hyperlink" Target="http://www.xe.com/currency/uah-ukrainian-hryvnia" TargetMode="External"/><Relationship Id="rId55" Type="http://schemas.openxmlformats.org/officeDocument/2006/relationships/hyperlink" Target="http://www.xe.com/currency/bdt-bangladeshi-taka" TargetMode="External"/><Relationship Id="rId76" Type="http://schemas.openxmlformats.org/officeDocument/2006/relationships/hyperlink" Target="http://www.xe.com/currency/aoa-angolan-kwanza" TargetMode="External"/><Relationship Id="rId97" Type="http://schemas.openxmlformats.org/officeDocument/2006/relationships/hyperlink" Target="http://www.xe.com/currency/nad-namibian-dollar" TargetMode="External"/><Relationship Id="rId104" Type="http://schemas.openxmlformats.org/officeDocument/2006/relationships/hyperlink" Target="http://www.xe.com/currency/pab-panamanian-balboa" TargetMode="External"/><Relationship Id="rId120" Type="http://schemas.openxmlformats.org/officeDocument/2006/relationships/hyperlink" Target="http://www.xe.com/currency/gmd-gambian-dalasi" TargetMode="External"/><Relationship Id="rId125" Type="http://schemas.openxmlformats.org/officeDocument/2006/relationships/hyperlink" Target="http://www.xe.com/currency/mvr-maldivian-rufiyaa" TargetMode="External"/><Relationship Id="rId141" Type="http://schemas.openxmlformats.org/officeDocument/2006/relationships/hyperlink" Target="http://www.xe.com/currency/vuv-ni-vanuatu-vatu" TargetMode="External"/><Relationship Id="rId146" Type="http://schemas.openxmlformats.org/officeDocument/2006/relationships/hyperlink" Target="http://www.xe.com/currency/srd-surinamese-dollar" TargetMode="External"/><Relationship Id="rId7" Type="http://schemas.openxmlformats.org/officeDocument/2006/relationships/hyperlink" Target="http://www.xe.com/currency/sgd-singapore-dollar" TargetMode="External"/><Relationship Id="rId71" Type="http://schemas.openxmlformats.org/officeDocument/2006/relationships/hyperlink" Target="http://www.xe.com/currency/syp-syrian-pound" TargetMode="External"/><Relationship Id="rId92" Type="http://schemas.openxmlformats.org/officeDocument/2006/relationships/hyperlink" Target="http://www.xe.com/currency/bnd-bruneian-dollar" TargetMode="External"/><Relationship Id="rId162" Type="http://schemas.openxmlformats.org/officeDocument/2006/relationships/hyperlink" Target="http://www.xe.com/currency/tmt-turkmenistani-manat" TargetMode="External"/><Relationship Id="rId2" Type="http://schemas.openxmlformats.org/officeDocument/2006/relationships/hyperlink" Target="http://www.xe.com/currency/eur-euro" TargetMode="External"/><Relationship Id="rId29" Type="http://schemas.openxmlformats.org/officeDocument/2006/relationships/hyperlink" Target="http://www.xe.com/currency/nok-norwegian-krone" TargetMode="External"/><Relationship Id="rId24" Type="http://schemas.openxmlformats.org/officeDocument/2006/relationships/hyperlink" Target="http://www.xe.com/currency/try-turkish-lira" TargetMode="External"/><Relationship Id="rId40" Type="http://schemas.openxmlformats.org/officeDocument/2006/relationships/hyperlink" Target="http://www.xe.com/currency/clp-chilean-peso" TargetMode="External"/><Relationship Id="rId45" Type="http://schemas.openxmlformats.org/officeDocument/2006/relationships/hyperlink" Target="http://www.xe.com/currency/mad-moroccan-dirham" TargetMode="External"/><Relationship Id="rId66" Type="http://schemas.openxmlformats.org/officeDocument/2006/relationships/hyperlink" Target="http://www.xe.com/currency/irr-iranian-rial" TargetMode="External"/><Relationship Id="rId87" Type="http://schemas.openxmlformats.org/officeDocument/2006/relationships/hyperlink" Target="http://www.xe.com/currency/bob-bolivian-boliviano" TargetMode="External"/><Relationship Id="rId110" Type="http://schemas.openxmlformats.org/officeDocument/2006/relationships/hyperlink" Target="http://www.xe.com/currency/mzn-mozambican-metical" TargetMode="External"/><Relationship Id="rId115" Type="http://schemas.openxmlformats.org/officeDocument/2006/relationships/hyperlink" Target="http://www.xe.com/currency/azn-azerbaijani-new-manat" TargetMode="External"/><Relationship Id="rId131" Type="http://schemas.openxmlformats.org/officeDocument/2006/relationships/hyperlink" Target="http://www.xe.com/currency/mmk-burmese-kyat" TargetMode="External"/><Relationship Id="rId136" Type="http://schemas.openxmlformats.org/officeDocument/2006/relationships/hyperlink" Target="http://www.xe.com/currency/xpt-platinum-ounce" TargetMode="External"/><Relationship Id="rId157" Type="http://schemas.openxmlformats.org/officeDocument/2006/relationships/hyperlink" Target="http://www.xe.com/currency/spl-seborgan-luigino" TargetMode="External"/><Relationship Id="rId61" Type="http://schemas.openxmlformats.org/officeDocument/2006/relationships/hyperlink" Target="http://www.xe.com/currency/byr-belarusian-ruble" TargetMode="External"/><Relationship Id="rId82" Type="http://schemas.openxmlformats.org/officeDocument/2006/relationships/hyperlink" Target="http://www.xe.com/currency/tzs-tanzanian-shilling" TargetMode="External"/><Relationship Id="rId152" Type="http://schemas.openxmlformats.org/officeDocument/2006/relationships/hyperlink" Target="http://www.xe.com/currency/awg-aruban-or-dutch-guilder" TargetMode="External"/><Relationship Id="rId19" Type="http://schemas.openxmlformats.org/officeDocument/2006/relationships/hyperlink" Target="http://www.xe.com/currency/php-philippine-peso" TargetMode="External"/><Relationship Id="rId14" Type="http://schemas.openxmlformats.org/officeDocument/2006/relationships/hyperlink" Target="http://www.xe.com/currency/huf-hungarian-forint" TargetMode="External"/><Relationship Id="rId30" Type="http://schemas.openxmlformats.org/officeDocument/2006/relationships/hyperlink" Target="http://www.xe.com/currency/kwd-kuwaiti-dinar" TargetMode="External"/><Relationship Id="rId35" Type="http://schemas.openxmlformats.org/officeDocument/2006/relationships/hyperlink" Target="http://www.xe.com/currency/pln-polish-zloty" TargetMode="External"/><Relationship Id="rId56" Type="http://schemas.openxmlformats.org/officeDocument/2006/relationships/hyperlink" Target="http://www.xe.com/currency/pen-peruvian-nuevo-sol" TargetMode="External"/><Relationship Id="rId77" Type="http://schemas.openxmlformats.org/officeDocument/2006/relationships/hyperlink" Target="http://www.xe.com/currency/uyu-uruguayan-peso" TargetMode="External"/><Relationship Id="rId100" Type="http://schemas.openxmlformats.org/officeDocument/2006/relationships/hyperlink" Target="http://www.xe.com/currency/mop-macau-pataca" TargetMode="External"/><Relationship Id="rId105" Type="http://schemas.openxmlformats.org/officeDocument/2006/relationships/hyperlink" Target="http://www.xe.com/currency/bam-bosnian-convertible-marka" TargetMode="External"/><Relationship Id="rId126" Type="http://schemas.openxmlformats.org/officeDocument/2006/relationships/hyperlink" Target="http://www.xe.com/currency/mnt-mongolian-tughrik" TargetMode="External"/><Relationship Id="rId147" Type="http://schemas.openxmlformats.org/officeDocument/2006/relationships/hyperlink" Target="http://www.xe.com/currency/xpd-palladium-ounce" TargetMode="External"/><Relationship Id="rId8" Type="http://schemas.openxmlformats.org/officeDocument/2006/relationships/hyperlink" Target="http://www.xe.com/currency/chf-swiss-franc" TargetMode="External"/><Relationship Id="rId51" Type="http://schemas.openxmlformats.org/officeDocument/2006/relationships/hyperlink" Target="http://www.xe.com/currency/ngn-nigerian-naira" TargetMode="External"/><Relationship Id="rId72" Type="http://schemas.openxmlformats.org/officeDocument/2006/relationships/hyperlink" Target="http://www.xe.com/currency/lyd-libyan-dinar" TargetMode="External"/><Relationship Id="rId93" Type="http://schemas.openxmlformats.org/officeDocument/2006/relationships/hyperlink" Target="http://www.xe.com/currency/bwp-botswana-pula" TargetMode="External"/><Relationship Id="rId98" Type="http://schemas.openxmlformats.org/officeDocument/2006/relationships/hyperlink" Target="http://www.xe.com/currency/pgk-papua-new-guinean-kina" TargetMode="External"/><Relationship Id="rId121" Type="http://schemas.openxmlformats.org/officeDocument/2006/relationships/hyperlink" Target="http://www.xe.com/currency/bif-burundian-franc" TargetMode="External"/><Relationship Id="rId142" Type="http://schemas.openxmlformats.org/officeDocument/2006/relationships/hyperlink" Target="http://www.xe.com/currency/mro-mauritanian-ouguiya" TargetMode="External"/><Relationship Id="rId163" Type="http://schemas.openxmlformats.org/officeDocument/2006/relationships/hyperlink" Target="http://www.xe.com/currency/tvd-tuvaluan-dollar" TargetMode="External"/><Relationship Id="rId3" Type="http://schemas.openxmlformats.org/officeDocument/2006/relationships/hyperlink" Target="http://www.xe.com/currency/gbp-british-pound" TargetMode="External"/><Relationship Id="rId25" Type="http://schemas.openxmlformats.org/officeDocument/2006/relationships/hyperlink" Target="http://www.xe.com/currency/kes-kenyan-shilling" TargetMode="External"/><Relationship Id="rId46" Type="http://schemas.openxmlformats.org/officeDocument/2006/relationships/hyperlink" Target="http://www.xe.com/currency/jod-jordanian-dinar" TargetMode="External"/><Relationship Id="rId67" Type="http://schemas.openxmlformats.org/officeDocument/2006/relationships/hyperlink" Target="http://www.xe.com/currency/dop-dominican-peso" TargetMode="External"/><Relationship Id="rId116" Type="http://schemas.openxmlformats.org/officeDocument/2006/relationships/hyperlink" Target="http://www.xe.com/currency/sll-sierra-leonean-leone" TargetMode="External"/><Relationship Id="rId137" Type="http://schemas.openxmlformats.org/officeDocument/2006/relationships/hyperlink" Target="http://www.xe.com/currency/mdl-moldovan-leu" TargetMode="External"/><Relationship Id="rId158" Type="http://schemas.openxmlformats.org/officeDocument/2006/relationships/hyperlink" Target="http://www.xe.com/currency/ern-eritrean-nakfa" TargetMode="External"/><Relationship Id="rId20" Type="http://schemas.openxmlformats.org/officeDocument/2006/relationships/hyperlink" Target="http://www.xe.com/currency/sek-swedish-krona" TargetMode="External"/><Relationship Id="rId41" Type="http://schemas.openxmlformats.org/officeDocument/2006/relationships/hyperlink" Target="http://www.xe.com/currency/twd-taiwan-new-dollar" TargetMode="External"/><Relationship Id="rId62" Type="http://schemas.openxmlformats.org/officeDocument/2006/relationships/hyperlink" Target="http://www.xe.com/currency/hrk-croatian-kuna" TargetMode="External"/><Relationship Id="rId83" Type="http://schemas.openxmlformats.org/officeDocument/2006/relationships/hyperlink" Target="http://www.xe.com/currency/all-albanian-lek" TargetMode="External"/><Relationship Id="rId88" Type="http://schemas.openxmlformats.org/officeDocument/2006/relationships/hyperlink" Target="http://www.xe.com/currency/zwd-zimbabwean-dollar" TargetMode="External"/><Relationship Id="rId111" Type="http://schemas.openxmlformats.org/officeDocument/2006/relationships/hyperlink" Target="http://www.xe.com/currency/rsd-serbian-dinar" TargetMode="External"/><Relationship Id="rId132" Type="http://schemas.openxmlformats.org/officeDocument/2006/relationships/hyperlink" Target="http://www.xe.com/currency/lsl-basotho-loti" TargetMode="External"/><Relationship Id="rId153" Type="http://schemas.openxmlformats.org/officeDocument/2006/relationships/hyperlink" Target="http://www.xe.com/currency/djf-djiboutian-fra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7"/>
  <sheetViews>
    <sheetView tabSelected="1" workbookViewId="0">
      <selection activeCell="A3" sqref="A3"/>
    </sheetView>
  </sheetViews>
  <sheetFormatPr defaultRowHeight="15" x14ac:dyDescent="0.25"/>
  <cols>
    <col min="1" max="1" width="38.7109375" customWidth="1"/>
    <col min="2" max="2" width="11.140625" customWidth="1"/>
    <col min="3" max="3" width="11.7109375" customWidth="1"/>
    <col min="4" max="4" width="12.28515625" customWidth="1"/>
    <col min="5" max="7" width="11.7109375" customWidth="1"/>
    <col min="8" max="8" width="13" customWidth="1"/>
    <col min="9" max="13" width="12.140625" customWidth="1"/>
    <col min="14" max="14" width="12.42578125" customWidth="1"/>
    <col min="15" max="16" width="11" customWidth="1"/>
    <col min="17" max="17" width="11.85546875" customWidth="1"/>
    <col min="18" max="18" width="11.7109375" customWidth="1"/>
    <col min="19" max="19" width="12.28515625" customWidth="1"/>
    <col min="20" max="20" width="11.85546875" customWidth="1"/>
    <col min="21" max="21" width="11.7109375" customWidth="1"/>
    <col min="22" max="22" width="12.28515625" customWidth="1"/>
    <col min="23" max="23" width="11.85546875" customWidth="1"/>
    <col min="24" max="24" width="11.7109375" customWidth="1"/>
    <col min="25" max="25" width="12.28515625" customWidth="1"/>
    <col min="26" max="26" width="17.28515625" customWidth="1"/>
  </cols>
  <sheetData>
    <row r="1" spans="1:26" ht="21" x14ac:dyDescent="0.35">
      <c r="A1" s="1" t="s">
        <v>0</v>
      </c>
    </row>
    <row r="2" spans="1:26" ht="15.75" thickBot="1" x14ac:dyDescent="0.3"/>
    <row r="3" spans="1:26" ht="60.75" thickBot="1" x14ac:dyDescent="0.3">
      <c r="A3" s="60" t="s">
        <v>444</v>
      </c>
      <c r="B3" s="73" t="s">
        <v>1</v>
      </c>
      <c r="C3" s="74"/>
      <c r="D3" s="75"/>
      <c r="E3" s="73" t="s">
        <v>2</v>
      </c>
      <c r="F3" s="74"/>
      <c r="G3" s="75"/>
      <c r="H3" s="73" t="s">
        <v>3</v>
      </c>
      <c r="I3" s="74"/>
      <c r="J3" s="75"/>
      <c r="K3" s="73" t="s">
        <v>4</v>
      </c>
      <c r="L3" s="74"/>
      <c r="M3" s="75"/>
      <c r="N3" s="73" t="s">
        <v>441</v>
      </c>
      <c r="O3" s="74"/>
      <c r="P3" s="75"/>
      <c r="Q3" s="73" t="s">
        <v>6</v>
      </c>
      <c r="R3" s="74"/>
      <c r="S3" s="75"/>
      <c r="T3" s="73" t="s">
        <v>7</v>
      </c>
      <c r="U3" s="74"/>
      <c r="V3" s="75"/>
      <c r="W3" s="73" t="s">
        <v>442</v>
      </c>
      <c r="X3" s="74"/>
      <c r="Y3" s="75"/>
      <c r="Z3" s="3" t="s">
        <v>9</v>
      </c>
    </row>
    <row r="4" spans="1:26" ht="60.75" thickBot="1" x14ac:dyDescent="0.3">
      <c r="A4" s="4" t="s">
        <v>10</v>
      </c>
      <c r="B4" s="5" t="s">
        <v>11</v>
      </c>
      <c r="C4" s="5" t="s">
        <v>12</v>
      </c>
      <c r="D4" s="5" t="s">
        <v>13</v>
      </c>
      <c r="E4" s="5" t="s">
        <v>11</v>
      </c>
      <c r="F4" s="5" t="s">
        <v>12</v>
      </c>
      <c r="G4" s="5" t="s">
        <v>13</v>
      </c>
      <c r="H4" s="5" t="s">
        <v>11</v>
      </c>
      <c r="I4" s="5" t="s">
        <v>12</v>
      </c>
      <c r="J4" s="5" t="s">
        <v>13</v>
      </c>
      <c r="K4" s="5" t="s">
        <v>11</v>
      </c>
      <c r="L4" s="5" t="s">
        <v>12</v>
      </c>
      <c r="M4" s="5" t="s">
        <v>13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12</v>
      </c>
      <c r="S4" s="5" t="s">
        <v>13</v>
      </c>
      <c r="T4" s="5" t="s">
        <v>11</v>
      </c>
      <c r="U4" s="5" t="s">
        <v>12</v>
      </c>
      <c r="V4" s="5" t="s">
        <v>13</v>
      </c>
      <c r="W4" s="5" t="s">
        <v>11</v>
      </c>
      <c r="X4" s="5" t="s">
        <v>12</v>
      </c>
      <c r="Y4" s="5" t="s">
        <v>13</v>
      </c>
      <c r="Z4" s="6" t="s">
        <v>14</v>
      </c>
    </row>
    <row r="5" spans="1:26" ht="15.75" thickBot="1" x14ac:dyDescent="0.3">
      <c r="A5" s="7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8"/>
      <c r="U5" s="8"/>
      <c r="V5" s="9"/>
      <c r="W5" s="8"/>
      <c r="X5" s="8"/>
      <c r="Y5" s="9"/>
      <c r="Z5" s="9"/>
    </row>
    <row r="6" spans="1:26" x14ac:dyDescent="0.25">
      <c r="A6" s="10" t="s">
        <v>16</v>
      </c>
      <c r="B6" s="11">
        <v>746.31720988484847</v>
      </c>
      <c r="C6" s="12">
        <v>658.90870485896778</v>
      </c>
      <c r="D6" s="13">
        <v>557.40758105613793</v>
      </c>
      <c r="E6" s="11">
        <v>727.50670101757566</v>
      </c>
      <c r="F6" s="12">
        <v>640.74100430903229</v>
      </c>
      <c r="G6" s="13">
        <v>552.01113993131037</v>
      </c>
      <c r="H6" s="11">
        <v>4401.212121212121</v>
      </c>
      <c r="I6" s="12">
        <v>3960.9833333333331</v>
      </c>
      <c r="J6" s="13">
        <v>3378.8827586206899</v>
      </c>
      <c r="K6" s="11">
        <v>4356.09375</v>
      </c>
      <c r="L6" s="12">
        <v>3905.6206896551726</v>
      </c>
      <c r="M6" s="13">
        <v>3373.684482758621</v>
      </c>
      <c r="N6" s="11">
        <v>2048.8724799157144</v>
      </c>
      <c r="O6" s="12">
        <v>1924.723199692967</v>
      </c>
      <c r="P6" s="13">
        <v>1810.855883529091</v>
      </c>
      <c r="Q6" s="11">
        <v>311.88746338666664</v>
      </c>
      <c r="R6" s="12">
        <v>318.92027130999998</v>
      </c>
      <c r="S6" s="13">
        <v>261.51402130999998</v>
      </c>
      <c r="T6" s="11">
        <v>130.27483963100002</v>
      </c>
      <c r="U6" s="12">
        <v>126.43182893973334</v>
      </c>
      <c r="V6" s="13">
        <v>107.39521684473847</v>
      </c>
      <c r="W6" s="11">
        <v>1818.1217846363636</v>
      </c>
      <c r="X6" s="12">
        <v>1745.5797363839999</v>
      </c>
      <c r="Y6" s="13">
        <v>1235.93318688</v>
      </c>
      <c r="Z6" s="11">
        <v>1110.5625</v>
      </c>
    </row>
    <row r="7" spans="1:26" x14ac:dyDescent="0.25">
      <c r="A7" s="14" t="s">
        <v>17</v>
      </c>
      <c r="B7" s="15">
        <v>33</v>
      </c>
      <c r="C7" s="16">
        <v>31</v>
      </c>
      <c r="D7" s="17">
        <v>29</v>
      </c>
      <c r="E7" s="15">
        <v>33</v>
      </c>
      <c r="F7" s="16">
        <v>31</v>
      </c>
      <c r="G7" s="17">
        <v>29</v>
      </c>
      <c r="H7" s="15">
        <v>33</v>
      </c>
      <c r="I7" s="16">
        <v>30</v>
      </c>
      <c r="J7" s="17">
        <v>29</v>
      </c>
      <c r="K7" s="15">
        <v>32</v>
      </c>
      <c r="L7" s="16">
        <v>29</v>
      </c>
      <c r="M7" s="17">
        <v>29</v>
      </c>
      <c r="N7" s="15">
        <v>14</v>
      </c>
      <c r="O7" s="16">
        <v>14</v>
      </c>
      <c r="P7" s="17">
        <v>11</v>
      </c>
      <c r="Q7" s="15">
        <v>18</v>
      </c>
      <c r="R7" s="16">
        <v>16</v>
      </c>
      <c r="S7" s="17">
        <v>16</v>
      </c>
      <c r="T7" s="15">
        <v>16</v>
      </c>
      <c r="U7" s="16">
        <v>15</v>
      </c>
      <c r="V7" s="17">
        <v>13</v>
      </c>
      <c r="W7" s="15">
        <v>11</v>
      </c>
      <c r="X7" s="16">
        <v>10</v>
      </c>
      <c r="Y7" s="17">
        <v>9</v>
      </c>
      <c r="Z7" s="15">
        <v>16</v>
      </c>
    </row>
    <row r="8" spans="1:26" x14ac:dyDescent="0.25">
      <c r="A8" s="14" t="s">
        <v>18</v>
      </c>
      <c r="B8" s="18">
        <v>1000</v>
      </c>
      <c r="C8" s="19">
        <v>1000</v>
      </c>
      <c r="D8" s="20">
        <v>938</v>
      </c>
      <c r="E8" s="18">
        <v>1000</v>
      </c>
      <c r="F8" s="19">
        <v>1000</v>
      </c>
      <c r="G8" s="20">
        <v>938</v>
      </c>
      <c r="H8" s="18">
        <v>7750</v>
      </c>
      <c r="I8" s="19">
        <v>7750</v>
      </c>
      <c r="J8" s="20">
        <v>6902</v>
      </c>
      <c r="K8" s="18">
        <v>7750</v>
      </c>
      <c r="L8" s="19">
        <v>7750</v>
      </c>
      <c r="M8" s="20">
        <v>6660</v>
      </c>
      <c r="N8" s="18">
        <v>5600</v>
      </c>
      <c r="O8" s="19">
        <v>5600</v>
      </c>
      <c r="P8" s="20">
        <v>5600</v>
      </c>
      <c r="Q8" s="18">
        <v>1000</v>
      </c>
      <c r="R8" s="19">
        <v>1000</v>
      </c>
      <c r="S8" s="20">
        <v>650</v>
      </c>
      <c r="T8" s="18">
        <v>500</v>
      </c>
      <c r="U8" s="19">
        <v>500</v>
      </c>
      <c r="V8" s="20">
        <v>440</v>
      </c>
      <c r="W8" s="18">
        <v>4950</v>
      </c>
      <c r="X8" s="19">
        <v>4950</v>
      </c>
      <c r="Y8" s="20">
        <v>3465</v>
      </c>
      <c r="Z8" s="18">
        <v>2000</v>
      </c>
    </row>
    <row r="9" spans="1:26" ht="15.75" thickBot="1" x14ac:dyDescent="0.3">
      <c r="A9" s="21" t="s">
        <v>19</v>
      </c>
      <c r="B9" s="22">
        <v>490</v>
      </c>
      <c r="C9" s="23">
        <v>212</v>
      </c>
      <c r="D9" s="24">
        <v>300</v>
      </c>
      <c r="E9" s="22">
        <v>490</v>
      </c>
      <c r="F9" s="23">
        <v>212</v>
      </c>
      <c r="G9" s="24">
        <v>300</v>
      </c>
      <c r="H9" s="22">
        <v>375</v>
      </c>
      <c r="I9" s="23">
        <v>340</v>
      </c>
      <c r="J9" s="24">
        <v>165</v>
      </c>
      <c r="K9" s="22">
        <v>375</v>
      </c>
      <c r="L9" s="23">
        <v>340</v>
      </c>
      <c r="M9" s="24">
        <v>165</v>
      </c>
      <c r="N9" s="22">
        <v>624.21471881999992</v>
      </c>
      <c r="O9" s="23">
        <v>624.21471881999992</v>
      </c>
      <c r="P9" s="24">
        <v>624.21471881999992</v>
      </c>
      <c r="Q9" s="22">
        <v>150</v>
      </c>
      <c r="R9" s="23">
        <v>150</v>
      </c>
      <c r="S9" s="24">
        <v>120</v>
      </c>
      <c r="T9" s="22">
        <v>25</v>
      </c>
      <c r="U9" s="23">
        <v>18.329999999999998</v>
      </c>
      <c r="V9" s="24">
        <v>30</v>
      </c>
      <c r="W9" s="22">
        <v>193</v>
      </c>
      <c r="X9" s="23">
        <v>57.9</v>
      </c>
      <c r="Y9" s="24">
        <v>154.4</v>
      </c>
      <c r="Z9" s="22">
        <v>650</v>
      </c>
    </row>
    <row r="10" spans="1:26" x14ac:dyDescent="0.25">
      <c r="A10" s="25" t="s">
        <v>20</v>
      </c>
      <c r="B10" s="11">
        <v>660.00221412307678</v>
      </c>
      <c r="C10" s="12">
        <v>594.35322933990915</v>
      </c>
      <c r="D10" s="13">
        <v>507.32438482752383</v>
      </c>
      <c r="E10" s="11">
        <v>649.16579902230774</v>
      </c>
      <c r="F10" s="12">
        <v>584.16237856500004</v>
      </c>
      <c r="G10" s="13">
        <v>501.03882327419046</v>
      </c>
      <c r="H10" s="11">
        <v>3597.5887218846156</v>
      </c>
      <c r="I10" s="12">
        <v>3158.8917718978259</v>
      </c>
      <c r="J10" s="13">
        <v>3057.1359125795452</v>
      </c>
      <c r="K10" s="11">
        <v>3568.9348757307694</v>
      </c>
      <c r="L10" s="12">
        <v>3126.8265545065219</v>
      </c>
      <c r="M10" s="13">
        <v>3064.9200034886362</v>
      </c>
      <c r="N10" s="11">
        <v>1549.7630909836364</v>
      </c>
      <c r="O10" s="12">
        <v>1399.6917108519999</v>
      </c>
      <c r="P10" s="13">
        <v>1420.9127465355555</v>
      </c>
      <c r="Q10" s="11">
        <v>291.23557259124999</v>
      </c>
      <c r="R10" s="12">
        <v>300.29642417035717</v>
      </c>
      <c r="S10" s="13">
        <v>247.88003259535714</v>
      </c>
      <c r="T10" s="11">
        <v>136.83113430328572</v>
      </c>
      <c r="U10" s="12">
        <v>132.22693179411539</v>
      </c>
      <c r="V10" s="13">
        <v>107.005554466175</v>
      </c>
      <c r="W10" s="11">
        <v>1660.8155145555554</v>
      </c>
      <c r="X10" s="12">
        <v>1769.3996234057142</v>
      </c>
      <c r="Y10" s="13">
        <v>1258.2283831314285</v>
      </c>
      <c r="Z10" s="11">
        <v>1143.4373003455999</v>
      </c>
    </row>
    <row r="11" spans="1:26" x14ac:dyDescent="0.25">
      <c r="A11" s="14" t="s">
        <v>17</v>
      </c>
      <c r="B11" s="15">
        <v>26</v>
      </c>
      <c r="C11" s="16">
        <v>22</v>
      </c>
      <c r="D11" s="17">
        <v>21</v>
      </c>
      <c r="E11" s="15">
        <v>26</v>
      </c>
      <c r="F11" s="16">
        <v>22</v>
      </c>
      <c r="G11" s="17">
        <v>21</v>
      </c>
      <c r="H11" s="15">
        <v>26</v>
      </c>
      <c r="I11" s="16">
        <v>23</v>
      </c>
      <c r="J11" s="17">
        <v>22</v>
      </c>
      <c r="K11" s="15">
        <v>26</v>
      </c>
      <c r="L11" s="16">
        <v>23</v>
      </c>
      <c r="M11" s="17">
        <v>22</v>
      </c>
      <c r="N11" s="15">
        <v>11</v>
      </c>
      <c r="O11" s="16">
        <v>10</v>
      </c>
      <c r="P11" s="17">
        <v>9</v>
      </c>
      <c r="Q11" s="15">
        <v>16</v>
      </c>
      <c r="R11" s="16">
        <v>14</v>
      </c>
      <c r="S11" s="17">
        <v>14</v>
      </c>
      <c r="T11" s="15">
        <v>14</v>
      </c>
      <c r="U11" s="16">
        <v>13</v>
      </c>
      <c r="V11" s="17">
        <v>12</v>
      </c>
      <c r="W11" s="15">
        <v>9</v>
      </c>
      <c r="X11" s="16">
        <v>7</v>
      </c>
      <c r="Y11" s="17">
        <v>7</v>
      </c>
      <c r="Z11" s="15">
        <v>10</v>
      </c>
    </row>
    <row r="12" spans="1:26" x14ac:dyDescent="0.25">
      <c r="A12" s="14" t="s">
        <v>18</v>
      </c>
      <c r="B12" s="18">
        <v>1000</v>
      </c>
      <c r="C12" s="19">
        <v>1000</v>
      </c>
      <c r="D12" s="20">
        <v>850</v>
      </c>
      <c r="E12" s="18">
        <v>1000</v>
      </c>
      <c r="F12" s="19">
        <v>1000</v>
      </c>
      <c r="G12" s="20">
        <v>850</v>
      </c>
      <c r="H12" s="18">
        <v>5900</v>
      </c>
      <c r="I12" s="19">
        <v>5351.3499999999995</v>
      </c>
      <c r="J12" s="20">
        <v>7500</v>
      </c>
      <c r="K12" s="18">
        <v>5900</v>
      </c>
      <c r="L12" s="19">
        <v>5351.3499999999995</v>
      </c>
      <c r="M12" s="20">
        <v>7500</v>
      </c>
      <c r="N12" s="18">
        <v>3000</v>
      </c>
      <c r="O12" s="19">
        <v>3000</v>
      </c>
      <c r="P12" s="20">
        <v>3000</v>
      </c>
      <c r="Q12" s="18">
        <v>700</v>
      </c>
      <c r="R12" s="19">
        <v>700</v>
      </c>
      <c r="S12" s="20">
        <v>480</v>
      </c>
      <c r="T12" s="18">
        <v>500</v>
      </c>
      <c r="U12" s="19">
        <v>500</v>
      </c>
      <c r="V12" s="20">
        <v>440</v>
      </c>
      <c r="W12" s="18">
        <v>4950</v>
      </c>
      <c r="X12" s="19">
        <v>4950</v>
      </c>
      <c r="Y12" s="20">
        <v>3465</v>
      </c>
      <c r="Z12" s="18">
        <v>2300</v>
      </c>
    </row>
    <row r="13" spans="1:26" ht="15.75" thickBot="1" x14ac:dyDescent="0.3">
      <c r="A13" s="21" t="s">
        <v>19</v>
      </c>
      <c r="B13" s="22">
        <v>275</v>
      </c>
      <c r="C13" s="23">
        <v>275</v>
      </c>
      <c r="D13" s="24">
        <v>256.19223075000002</v>
      </c>
      <c r="E13" s="22">
        <v>275</v>
      </c>
      <c r="F13" s="23">
        <v>275</v>
      </c>
      <c r="G13" s="24">
        <v>256.19223075000002</v>
      </c>
      <c r="H13" s="22">
        <v>375</v>
      </c>
      <c r="I13" s="23">
        <v>320</v>
      </c>
      <c r="J13" s="24">
        <v>320</v>
      </c>
      <c r="K13" s="22">
        <v>375</v>
      </c>
      <c r="L13" s="23">
        <v>320</v>
      </c>
      <c r="M13" s="24">
        <v>320</v>
      </c>
      <c r="N13" s="22">
        <v>624.21471881999992</v>
      </c>
      <c r="O13" s="23">
        <v>580.70238970000003</v>
      </c>
      <c r="P13" s="24">
        <v>624.21471881999992</v>
      </c>
      <c r="Q13" s="22">
        <v>150</v>
      </c>
      <c r="R13" s="23">
        <v>145.17559742500001</v>
      </c>
      <c r="S13" s="24">
        <v>128.09611537500001</v>
      </c>
      <c r="T13" s="22">
        <v>35</v>
      </c>
      <c r="U13" s="23">
        <v>35</v>
      </c>
      <c r="V13" s="24">
        <v>30</v>
      </c>
      <c r="W13" s="22">
        <v>100</v>
      </c>
      <c r="X13" s="23">
        <v>57.9</v>
      </c>
      <c r="Y13" s="24">
        <v>154.4</v>
      </c>
      <c r="Z13" s="22">
        <v>415.37300345599999</v>
      </c>
    </row>
    <row r="14" spans="1:26" x14ac:dyDescent="0.25">
      <c r="A14" s="25" t="s">
        <v>21</v>
      </c>
      <c r="B14" s="11">
        <v>660.06318661442322</v>
      </c>
      <c r="C14" s="12">
        <v>596.75806411536371</v>
      </c>
      <c r="D14" s="13">
        <v>504.88998897685718</v>
      </c>
      <c r="E14" s="11">
        <v>649.22677151365383</v>
      </c>
      <c r="F14" s="12">
        <v>586.5672133404546</v>
      </c>
      <c r="G14" s="13">
        <v>498.60442742352382</v>
      </c>
      <c r="H14" s="11">
        <v>3753.2213564235994</v>
      </c>
      <c r="I14" s="12">
        <v>3318.8598866446428</v>
      </c>
      <c r="J14" s="13">
        <v>3164.0157103876186</v>
      </c>
      <c r="K14" s="11">
        <v>3723.4213564235997</v>
      </c>
      <c r="L14" s="12">
        <v>3285.3371593719157</v>
      </c>
      <c r="M14" s="13">
        <v>3172.1704722923805</v>
      </c>
      <c r="N14" s="11">
        <v>1438.1350184739999</v>
      </c>
      <c r="O14" s="12">
        <v>1373.7248871645038</v>
      </c>
      <c r="P14" s="13">
        <v>1308.0428685244999</v>
      </c>
      <c r="Q14" s="11">
        <v>317.8312090506667</v>
      </c>
      <c r="R14" s="12">
        <v>331.85723588769235</v>
      </c>
      <c r="S14" s="13">
        <v>269.22651438923077</v>
      </c>
      <c r="T14" s="11">
        <v>106.83018999507694</v>
      </c>
      <c r="U14" s="12">
        <v>106.43715580750001</v>
      </c>
      <c r="V14" s="13">
        <v>76.420356619236358</v>
      </c>
      <c r="W14" s="11">
        <v>1660.8155145555554</v>
      </c>
      <c r="X14" s="12">
        <v>1769.3996234057142</v>
      </c>
      <c r="Y14" s="13">
        <v>1258.2283831314285</v>
      </c>
      <c r="Z14" s="11">
        <v>1308.625</v>
      </c>
    </row>
    <row r="15" spans="1:26" x14ac:dyDescent="0.25">
      <c r="A15" s="14" t="s">
        <v>17</v>
      </c>
      <c r="B15" s="15">
        <v>26</v>
      </c>
      <c r="C15" s="16">
        <v>22</v>
      </c>
      <c r="D15" s="17">
        <v>21</v>
      </c>
      <c r="E15" s="15">
        <v>26</v>
      </c>
      <c r="F15" s="16">
        <v>22</v>
      </c>
      <c r="G15" s="17">
        <v>21</v>
      </c>
      <c r="H15" s="15">
        <v>25</v>
      </c>
      <c r="I15" s="16">
        <v>22</v>
      </c>
      <c r="J15" s="17">
        <v>21</v>
      </c>
      <c r="K15" s="15">
        <v>25</v>
      </c>
      <c r="L15" s="16">
        <v>22</v>
      </c>
      <c r="M15" s="17">
        <v>21</v>
      </c>
      <c r="N15" s="15">
        <v>10</v>
      </c>
      <c r="O15" s="16">
        <v>10</v>
      </c>
      <c r="P15" s="17">
        <v>8</v>
      </c>
      <c r="Q15" s="15">
        <v>15</v>
      </c>
      <c r="R15" s="16">
        <v>13</v>
      </c>
      <c r="S15" s="17">
        <v>13</v>
      </c>
      <c r="T15" s="15">
        <v>13</v>
      </c>
      <c r="U15" s="16">
        <v>12</v>
      </c>
      <c r="V15" s="17">
        <v>11</v>
      </c>
      <c r="W15" s="15">
        <v>9</v>
      </c>
      <c r="X15" s="16">
        <v>7</v>
      </c>
      <c r="Y15" s="17">
        <v>7</v>
      </c>
      <c r="Z15" s="15">
        <v>8</v>
      </c>
    </row>
    <row r="16" spans="1:26" x14ac:dyDescent="0.25">
      <c r="A16" s="14" t="s">
        <v>18</v>
      </c>
      <c r="B16" s="18">
        <v>1000</v>
      </c>
      <c r="C16" s="19">
        <v>1000</v>
      </c>
      <c r="D16" s="20">
        <v>850</v>
      </c>
      <c r="E16" s="18">
        <v>1000</v>
      </c>
      <c r="F16" s="19">
        <v>1000</v>
      </c>
      <c r="G16" s="20">
        <v>850</v>
      </c>
      <c r="H16" s="18">
        <v>10250</v>
      </c>
      <c r="I16" s="19">
        <v>8200</v>
      </c>
      <c r="J16" s="20">
        <v>7500</v>
      </c>
      <c r="K16" s="18">
        <v>10250</v>
      </c>
      <c r="L16" s="19">
        <v>8200</v>
      </c>
      <c r="M16" s="20">
        <v>7500</v>
      </c>
      <c r="N16" s="18">
        <v>3000</v>
      </c>
      <c r="O16" s="19">
        <v>3000</v>
      </c>
      <c r="P16" s="20">
        <v>3000</v>
      </c>
      <c r="Q16" s="18">
        <v>728</v>
      </c>
      <c r="R16" s="19">
        <v>728</v>
      </c>
      <c r="S16" s="20">
        <v>509.59999999999997</v>
      </c>
      <c r="T16" s="18">
        <v>500</v>
      </c>
      <c r="U16" s="19">
        <v>500</v>
      </c>
      <c r="V16" s="20">
        <v>250</v>
      </c>
      <c r="W16" s="18">
        <v>4950</v>
      </c>
      <c r="X16" s="19">
        <v>4950</v>
      </c>
      <c r="Y16" s="20">
        <v>3465</v>
      </c>
      <c r="Z16" s="18">
        <v>2600</v>
      </c>
    </row>
    <row r="17" spans="1:26" ht="15.75" thickBot="1" x14ac:dyDescent="0.3">
      <c r="A17" s="21" t="s">
        <v>19</v>
      </c>
      <c r="B17" s="22">
        <v>233.24069220000001</v>
      </c>
      <c r="C17" s="23">
        <v>233.24069220000001</v>
      </c>
      <c r="D17" s="24">
        <v>205.25180913600002</v>
      </c>
      <c r="E17" s="22">
        <v>233.24069220000001</v>
      </c>
      <c r="F17" s="23">
        <v>233.24069220000001</v>
      </c>
      <c r="G17" s="24">
        <v>205.25180913600002</v>
      </c>
      <c r="H17" s="22">
        <v>375</v>
      </c>
      <c r="I17" s="23">
        <v>320</v>
      </c>
      <c r="J17" s="24">
        <v>320</v>
      </c>
      <c r="K17" s="22">
        <v>375</v>
      </c>
      <c r="L17" s="23">
        <v>320</v>
      </c>
      <c r="M17" s="24">
        <v>320</v>
      </c>
      <c r="N17" s="22">
        <v>621.97517920000007</v>
      </c>
      <c r="O17" s="23">
        <v>528.67890232000002</v>
      </c>
      <c r="P17" s="24">
        <v>624.21471881999992</v>
      </c>
      <c r="Q17" s="22">
        <v>150</v>
      </c>
      <c r="R17" s="23">
        <v>132.16972558000001</v>
      </c>
      <c r="S17" s="24">
        <v>116.62034610000001</v>
      </c>
      <c r="T17" s="22">
        <v>35</v>
      </c>
      <c r="U17" s="23">
        <v>35</v>
      </c>
      <c r="V17" s="24">
        <v>30</v>
      </c>
      <c r="W17" s="22">
        <v>100</v>
      </c>
      <c r="X17" s="23">
        <v>57.899999999999991</v>
      </c>
      <c r="Y17" s="24">
        <v>154.4</v>
      </c>
      <c r="Z17" s="22">
        <v>650</v>
      </c>
    </row>
    <row r="18" spans="1:26" x14ac:dyDescent="0.25">
      <c r="A18" s="26" t="s">
        <v>22</v>
      </c>
      <c r="B18" s="18">
        <v>673.73871704800001</v>
      </c>
      <c r="C18" s="19">
        <v>592.67817502854552</v>
      </c>
      <c r="D18" s="20">
        <v>517.36599253140002</v>
      </c>
      <c r="E18" s="18">
        <v>662.46884534320009</v>
      </c>
      <c r="F18" s="19">
        <v>582.48732425363642</v>
      </c>
      <c r="G18" s="20">
        <v>510.76615290040002</v>
      </c>
      <c r="H18" s="18">
        <v>3750.5416666666665</v>
      </c>
      <c r="I18" s="19">
        <v>3314.8023809523811</v>
      </c>
      <c r="J18" s="20">
        <v>3249.288</v>
      </c>
      <c r="K18" s="18">
        <v>3719.5</v>
      </c>
      <c r="L18" s="19">
        <v>3279.6833333333334</v>
      </c>
      <c r="M18" s="20">
        <v>3257.8505</v>
      </c>
      <c r="N18" s="18">
        <v>1606.4214718819999</v>
      </c>
      <c r="O18" s="19">
        <v>1442.35719098</v>
      </c>
      <c r="P18" s="20">
        <v>1448.5268398525</v>
      </c>
      <c r="Q18" s="18">
        <v>304.26495606399999</v>
      </c>
      <c r="R18" s="19">
        <v>315.40187238153845</v>
      </c>
      <c r="S18" s="20">
        <v>258.53648776615387</v>
      </c>
      <c r="T18" s="18">
        <v>110.33826416123078</v>
      </c>
      <c r="U18" s="19">
        <v>107.90811950800001</v>
      </c>
      <c r="V18" s="20">
        <v>78.012528998327269</v>
      </c>
      <c r="W18" s="18">
        <v>1660.8155145555554</v>
      </c>
      <c r="X18" s="19">
        <v>1769.3996234057142</v>
      </c>
      <c r="Y18" s="20">
        <v>1258.2283831314285</v>
      </c>
      <c r="Z18" s="18">
        <v>1185.4444444444443</v>
      </c>
    </row>
    <row r="19" spans="1:26" x14ac:dyDescent="0.25">
      <c r="A19" s="14" t="s">
        <v>17</v>
      </c>
      <c r="B19" s="15">
        <v>25</v>
      </c>
      <c r="C19" s="16">
        <v>22</v>
      </c>
      <c r="D19" s="17">
        <v>20</v>
      </c>
      <c r="E19" s="15">
        <v>25</v>
      </c>
      <c r="F19" s="16">
        <v>22</v>
      </c>
      <c r="G19" s="17">
        <v>20</v>
      </c>
      <c r="H19" s="15">
        <v>24</v>
      </c>
      <c r="I19" s="16">
        <v>21</v>
      </c>
      <c r="J19" s="17">
        <v>20</v>
      </c>
      <c r="K19" s="15">
        <v>24</v>
      </c>
      <c r="L19" s="16">
        <v>21</v>
      </c>
      <c r="M19" s="17">
        <v>20</v>
      </c>
      <c r="N19" s="15">
        <v>10</v>
      </c>
      <c r="O19" s="16">
        <v>9</v>
      </c>
      <c r="P19" s="17">
        <v>8</v>
      </c>
      <c r="Q19" s="15">
        <v>15</v>
      </c>
      <c r="R19" s="16">
        <v>13</v>
      </c>
      <c r="S19" s="17">
        <v>13</v>
      </c>
      <c r="T19" s="15">
        <v>13</v>
      </c>
      <c r="U19" s="16">
        <v>12</v>
      </c>
      <c r="V19" s="17">
        <v>11</v>
      </c>
      <c r="W19" s="15">
        <v>9</v>
      </c>
      <c r="X19" s="16">
        <v>7</v>
      </c>
      <c r="Y19" s="17">
        <v>7</v>
      </c>
      <c r="Z19" s="15">
        <v>9</v>
      </c>
    </row>
    <row r="20" spans="1:26" x14ac:dyDescent="0.25">
      <c r="A20" s="14" t="s">
        <v>18</v>
      </c>
      <c r="B20" s="18">
        <v>1000</v>
      </c>
      <c r="C20" s="19">
        <v>1000</v>
      </c>
      <c r="D20" s="20">
        <v>850</v>
      </c>
      <c r="E20" s="18">
        <v>1000</v>
      </c>
      <c r="F20" s="19">
        <v>1000</v>
      </c>
      <c r="G20" s="20">
        <v>850</v>
      </c>
      <c r="H20" s="18">
        <v>5900</v>
      </c>
      <c r="I20" s="19">
        <v>5351.3499999999995</v>
      </c>
      <c r="J20" s="20">
        <v>7500</v>
      </c>
      <c r="K20" s="18">
        <v>5900</v>
      </c>
      <c r="L20" s="19">
        <v>5351.3499999999995</v>
      </c>
      <c r="M20" s="20">
        <v>7500</v>
      </c>
      <c r="N20" s="18">
        <v>3000</v>
      </c>
      <c r="O20" s="19">
        <v>3000</v>
      </c>
      <c r="P20" s="20">
        <v>3000</v>
      </c>
      <c r="Q20" s="18">
        <v>700</v>
      </c>
      <c r="R20" s="19">
        <v>700</v>
      </c>
      <c r="S20" s="20">
        <v>480</v>
      </c>
      <c r="T20" s="18">
        <v>500</v>
      </c>
      <c r="U20" s="19">
        <v>500</v>
      </c>
      <c r="V20" s="20">
        <v>250</v>
      </c>
      <c r="W20" s="18">
        <v>4950</v>
      </c>
      <c r="X20" s="19">
        <v>4950</v>
      </c>
      <c r="Y20" s="20">
        <v>3465</v>
      </c>
      <c r="Z20" s="18">
        <v>2400</v>
      </c>
    </row>
    <row r="21" spans="1:26" ht="15.75" thickBot="1" x14ac:dyDescent="0.3">
      <c r="A21" s="14" t="s">
        <v>19</v>
      </c>
      <c r="B21" s="27">
        <v>275</v>
      </c>
      <c r="C21" s="28">
        <v>275</v>
      </c>
      <c r="D21" s="29">
        <v>300</v>
      </c>
      <c r="E21" s="27">
        <v>275</v>
      </c>
      <c r="F21" s="28">
        <v>275</v>
      </c>
      <c r="G21" s="29">
        <v>259</v>
      </c>
      <c r="H21" s="27">
        <v>375</v>
      </c>
      <c r="I21" s="28">
        <v>320</v>
      </c>
      <c r="J21" s="29">
        <v>320</v>
      </c>
      <c r="K21" s="27">
        <v>375</v>
      </c>
      <c r="L21" s="28">
        <v>320</v>
      </c>
      <c r="M21" s="29">
        <v>320</v>
      </c>
      <c r="N21" s="27">
        <v>624.21471881999992</v>
      </c>
      <c r="O21" s="28">
        <v>624.21471881999992</v>
      </c>
      <c r="P21" s="29">
        <v>624.21471881999992</v>
      </c>
      <c r="Q21" s="27">
        <v>150</v>
      </c>
      <c r="R21" s="28">
        <v>150</v>
      </c>
      <c r="S21" s="29">
        <v>148.75</v>
      </c>
      <c r="T21" s="27">
        <v>35</v>
      </c>
      <c r="U21" s="28">
        <v>35</v>
      </c>
      <c r="V21" s="29">
        <v>30</v>
      </c>
      <c r="W21" s="27">
        <v>100</v>
      </c>
      <c r="X21" s="28">
        <v>57.9</v>
      </c>
      <c r="Y21" s="29">
        <v>154.4</v>
      </c>
      <c r="Z21" s="27">
        <v>500</v>
      </c>
    </row>
    <row r="22" spans="1:26" ht="15.75" thickBot="1" x14ac:dyDescent="0.3">
      <c r="A22" s="30" t="s">
        <v>23</v>
      </c>
      <c r="B22" s="3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  <c r="T22" s="8"/>
      <c r="U22" s="8"/>
      <c r="V22" s="9"/>
      <c r="W22" s="8"/>
      <c r="X22" s="8"/>
      <c r="Y22" s="9"/>
      <c r="Z22" s="9"/>
    </row>
    <row r="23" spans="1:26" x14ac:dyDescent="0.25">
      <c r="A23" s="32" t="s">
        <v>24</v>
      </c>
      <c r="B23" s="18">
        <v>768.41924149907265</v>
      </c>
      <c r="C23" s="19">
        <v>705.55405715599204</v>
      </c>
      <c r="D23" s="20">
        <v>580.47262245751938</v>
      </c>
      <c r="E23" s="18">
        <v>755.01673274092741</v>
      </c>
      <c r="F23" s="19">
        <v>693.55582684831336</v>
      </c>
      <c r="G23" s="20">
        <v>571.52824979083516</v>
      </c>
      <c r="H23" s="18">
        <v>4574.4189592773264</v>
      </c>
      <c r="I23" s="19">
        <v>4320.2328119530002</v>
      </c>
      <c r="J23" s="20">
        <v>3740.4159051129495</v>
      </c>
      <c r="K23" s="18">
        <v>4553.2854808260336</v>
      </c>
      <c r="L23" s="19">
        <v>4134.7954706034807</v>
      </c>
      <c r="M23" s="20">
        <v>3589.2506555781497</v>
      </c>
      <c r="N23" s="18">
        <v>1820.8673857051785</v>
      </c>
      <c r="O23" s="19">
        <v>1714.1438954340749</v>
      </c>
      <c r="P23" s="20">
        <v>1565.0350144104452</v>
      </c>
      <c r="Q23" s="18">
        <v>322.80607954249996</v>
      </c>
      <c r="R23" s="19">
        <v>335.01703667548071</v>
      </c>
      <c r="S23" s="20">
        <v>273.40320385385581</v>
      </c>
      <c r="T23" s="18">
        <v>110.47403463700002</v>
      </c>
      <c r="U23" s="19">
        <v>108.5970446454327</v>
      </c>
      <c r="V23" s="20">
        <v>77.491349920454169</v>
      </c>
      <c r="W23" s="18">
        <v>1663.8422147772726</v>
      </c>
      <c r="X23" s="19">
        <v>1695.6498780933334</v>
      </c>
      <c r="Y23" s="20">
        <v>1213.16583223</v>
      </c>
      <c r="Z23" s="18">
        <v>1214.4792516687501</v>
      </c>
    </row>
    <row r="24" spans="1:26" x14ac:dyDescent="0.25">
      <c r="A24" s="33" t="s">
        <v>17</v>
      </c>
      <c r="B24" s="34">
        <v>31</v>
      </c>
      <c r="C24" s="35">
        <v>28</v>
      </c>
      <c r="D24" s="36">
        <v>27</v>
      </c>
      <c r="E24" s="34">
        <v>31</v>
      </c>
      <c r="F24" s="35">
        <v>28</v>
      </c>
      <c r="G24" s="36">
        <v>27</v>
      </c>
      <c r="H24" s="34">
        <v>29</v>
      </c>
      <c r="I24" s="35">
        <v>26</v>
      </c>
      <c r="J24" s="36">
        <v>25</v>
      </c>
      <c r="K24" s="34">
        <v>29</v>
      </c>
      <c r="L24" s="35">
        <v>26</v>
      </c>
      <c r="M24" s="36">
        <v>25</v>
      </c>
      <c r="N24" s="34">
        <v>14</v>
      </c>
      <c r="O24" s="35">
        <v>14</v>
      </c>
      <c r="P24" s="36">
        <v>11</v>
      </c>
      <c r="Q24" s="34">
        <v>15</v>
      </c>
      <c r="R24" s="35">
        <v>13</v>
      </c>
      <c r="S24" s="36">
        <v>13</v>
      </c>
      <c r="T24" s="34">
        <v>14</v>
      </c>
      <c r="U24" s="35">
        <v>13</v>
      </c>
      <c r="V24" s="36">
        <v>12</v>
      </c>
      <c r="W24" s="34">
        <v>11</v>
      </c>
      <c r="X24" s="35">
        <v>9</v>
      </c>
      <c r="Y24" s="36">
        <v>9</v>
      </c>
      <c r="Z24" s="34">
        <v>12</v>
      </c>
    </row>
    <row r="25" spans="1:26" x14ac:dyDescent="0.25">
      <c r="A25" s="33" t="s">
        <v>18</v>
      </c>
      <c r="B25" s="37">
        <v>1000</v>
      </c>
      <c r="C25" s="38">
        <v>1000</v>
      </c>
      <c r="D25" s="39">
        <v>850</v>
      </c>
      <c r="E25" s="37">
        <v>1000</v>
      </c>
      <c r="F25" s="38">
        <v>1000</v>
      </c>
      <c r="G25" s="39">
        <v>850</v>
      </c>
      <c r="H25" s="37">
        <v>7992.0908052650002</v>
      </c>
      <c r="I25" s="38">
        <v>9600</v>
      </c>
      <c r="J25" s="39">
        <v>9600</v>
      </c>
      <c r="K25" s="37">
        <v>7992.0908052650002</v>
      </c>
      <c r="L25" s="38">
        <v>7992.0908052650002</v>
      </c>
      <c r="M25" s="39">
        <v>6393.6726442120007</v>
      </c>
      <c r="N25" s="37">
        <v>3000</v>
      </c>
      <c r="O25" s="38">
        <v>3000</v>
      </c>
      <c r="P25" s="39">
        <v>3000</v>
      </c>
      <c r="Q25" s="37">
        <v>1000</v>
      </c>
      <c r="R25" s="38">
        <v>1000</v>
      </c>
      <c r="S25" s="39">
        <v>650</v>
      </c>
      <c r="T25" s="37">
        <v>500</v>
      </c>
      <c r="U25" s="38">
        <v>500</v>
      </c>
      <c r="V25" s="39">
        <v>250</v>
      </c>
      <c r="W25" s="37">
        <v>4950</v>
      </c>
      <c r="X25" s="38">
        <v>4950</v>
      </c>
      <c r="Y25" s="39">
        <v>3465</v>
      </c>
      <c r="Z25" s="37">
        <v>2200</v>
      </c>
    </row>
    <row r="26" spans="1:26" ht="15.75" thickBot="1" x14ac:dyDescent="0.3">
      <c r="A26" s="40" t="s">
        <v>19</v>
      </c>
      <c r="B26" s="41">
        <v>454.95773085000002</v>
      </c>
      <c r="C26" s="42">
        <v>454.95773085000002</v>
      </c>
      <c r="D26" s="43">
        <v>300</v>
      </c>
      <c r="E26" s="41">
        <v>454.95773085000002</v>
      </c>
      <c r="F26" s="42">
        <v>454.95773085000002</v>
      </c>
      <c r="G26" s="43">
        <v>300</v>
      </c>
      <c r="H26" s="41">
        <v>450</v>
      </c>
      <c r="I26" s="42">
        <v>400</v>
      </c>
      <c r="J26" s="43">
        <v>225</v>
      </c>
      <c r="K26" s="41">
        <v>450</v>
      </c>
      <c r="L26" s="42">
        <v>400</v>
      </c>
      <c r="M26" s="43">
        <v>225</v>
      </c>
      <c r="N26" s="41">
        <v>624.21471881999992</v>
      </c>
      <c r="O26" s="42">
        <v>624.21471881999992</v>
      </c>
      <c r="P26" s="43">
        <v>624.21471881999992</v>
      </c>
      <c r="Q26" s="41">
        <v>150</v>
      </c>
      <c r="R26" s="42">
        <v>150</v>
      </c>
      <c r="S26" s="43">
        <v>103.502883768375</v>
      </c>
      <c r="T26" s="41">
        <v>27.297463851</v>
      </c>
      <c r="U26" s="42">
        <v>19.714835003499999</v>
      </c>
      <c r="V26" s="43">
        <v>12.814642752275002</v>
      </c>
      <c r="W26" s="41">
        <v>100</v>
      </c>
      <c r="X26" s="42">
        <v>57.9</v>
      </c>
      <c r="Y26" s="43">
        <v>154.4</v>
      </c>
      <c r="Z26" s="41">
        <v>700</v>
      </c>
    </row>
    <row r="27" spans="1:26" x14ac:dyDescent="0.25">
      <c r="A27" s="44" t="s">
        <v>25</v>
      </c>
      <c r="B27" s="11">
        <v>751.24997155937331</v>
      </c>
      <c r="C27" s="12">
        <v>682.55533311536954</v>
      </c>
      <c r="D27" s="13">
        <v>561.23587230493774</v>
      </c>
      <c r="E27" s="11">
        <v>738.55039921004004</v>
      </c>
      <c r="F27" s="12">
        <v>670.60198578722145</v>
      </c>
      <c r="G27" s="13">
        <v>551.72465458139925</v>
      </c>
      <c r="H27" s="11">
        <v>4227.0014367647591</v>
      </c>
      <c r="I27" s="12">
        <v>3871.9806063144038</v>
      </c>
      <c r="J27" s="13">
        <v>3320.0795402591875</v>
      </c>
      <c r="K27" s="11">
        <v>4203.2956462061375</v>
      </c>
      <c r="L27" s="12">
        <v>3790.5587629990191</v>
      </c>
      <c r="M27" s="13">
        <v>3275.3386421927876</v>
      </c>
      <c r="N27" s="11">
        <v>1750.3521618508664</v>
      </c>
      <c r="O27" s="12">
        <v>1612.0637108308238</v>
      </c>
      <c r="P27" s="13">
        <v>1483.6332115346311</v>
      </c>
      <c r="Q27" s="11">
        <v>319.19476010839998</v>
      </c>
      <c r="R27" s="12">
        <v>330.96871375549995</v>
      </c>
      <c r="S27" s="13">
        <v>270.38787131891536</v>
      </c>
      <c r="T27" s="11">
        <v>109.75258605379999</v>
      </c>
      <c r="U27" s="12">
        <v>108.63382305719693</v>
      </c>
      <c r="V27" s="13">
        <v>78.067737090303339</v>
      </c>
      <c r="W27" s="11">
        <v>1587.6615114399999</v>
      </c>
      <c r="X27" s="12">
        <v>1654.3921243549999</v>
      </c>
      <c r="Y27" s="13">
        <v>1115.2671710337499</v>
      </c>
      <c r="Z27" s="11">
        <v>1236.083051415</v>
      </c>
    </row>
    <row r="28" spans="1:26" x14ac:dyDescent="0.25">
      <c r="A28" s="33" t="s">
        <v>17</v>
      </c>
      <c r="B28" s="34">
        <v>30</v>
      </c>
      <c r="C28" s="35">
        <v>27</v>
      </c>
      <c r="D28" s="36">
        <v>26</v>
      </c>
      <c r="E28" s="34">
        <v>30</v>
      </c>
      <c r="F28" s="35">
        <v>27</v>
      </c>
      <c r="G28" s="36">
        <v>26</v>
      </c>
      <c r="H28" s="34">
        <v>29</v>
      </c>
      <c r="I28" s="35">
        <v>26</v>
      </c>
      <c r="J28" s="36">
        <v>25</v>
      </c>
      <c r="K28" s="34">
        <v>29</v>
      </c>
      <c r="L28" s="35">
        <v>26</v>
      </c>
      <c r="M28" s="36">
        <v>25</v>
      </c>
      <c r="N28" s="34">
        <v>12</v>
      </c>
      <c r="O28" s="35">
        <v>12</v>
      </c>
      <c r="P28" s="36">
        <v>9</v>
      </c>
      <c r="Q28" s="34">
        <v>15</v>
      </c>
      <c r="R28" s="35">
        <v>13</v>
      </c>
      <c r="S28" s="36">
        <v>13</v>
      </c>
      <c r="T28" s="34">
        <v>14</v>
      </c>
      <c r="U28" s="35">
        <v>13</v>
      </c>
      <c r="V28" s="36">
        <v>12</v>
      </c>
      <c r="W28" s="34">
        <v>10</v>
      </c>
      <c r="X28" s="35">
        <v>8</v>
      </c>
      <c r="Y28" s="36">
        <v>8</v>
      </c>
      <c r="Z28" s="34">
        <v>12</v>
      </c>
    </row>
    <row r="29" spans="1:26" x14ac:dyDescent="0.25">
      <c r="A29" s="33" t="s">
        <v>18</v>
      </c>
      <c r="B29" s="37">
        <v>1000</v>
      </c>
      <c r="C29" s="38">
        <v>1000</v>
      </c>
      <c r="D29" s="39">
        <v>850</v>
      </c>
      <c r="E29" s="37">
        <v>1000</v>
      </c>
      <c r="F29" s="38">
        <v>1000</v>
      </c>
      <c r="G29" s="39">
        <v>850</v>
      </c>
      <c r="H29" s="37">
        <v>7000</v>
      </c>
      <c r="I29" s="38">
        <v>6860.6872277579996</v>
      </c>
      <c r="J29" s="39">
        <v>6821</v>
      </c>
      <c r="K29" s="37">
        <v>7000</v>
      </c>
      <c r="L29" s="38">
        <v>6860.6872277579996</v>
      </c>
      <c r="M29" s="39">
        <v>5674.6792619999997</v>
      </c>
      <c r="N29" s="37">
        <v>3000</v>
      </c>
      <c r="O29" s="38">
        <v>3000</v>
      </c>
      <c r="P29" s="39">
        <v>3000</v>
      </c>
      <c r="Q29" s="37">
        <v>1000</v>
      </c>
      <c r="R29" s="38">
        <v>1000</v>
      </c>
      <c r="S29" s="39">
        <v>650</v>
      </c>
      <c r="T29" s="37">
        <v>500</v>
      </c>
      <c r="U29" s="38">
        <v>500</v>
      </c>
      <c r="V29" s="39">
        <v>250</v>
      </c>
      <c r="W29" s="37">
        <v>4950</v>
      </c>
      <c r="X29" s="38">
        <v>4950</v>
      </c>
      <c r="Y29" s="39">
        <v>3465</v>
      </c>
      <c r="Z29" s="37">
        <v>2400</v>
      </c>
    </row>
    <row r="30" spans="1:26" ht="15.75" thickBot="1" x14ac:dyDescent="0.3">
      <c r="A30" s="40" t="s">
        <v>19</v>
      </c>
      <c r="B30" s="41">
        <v>340.48075571999999</v>
      </c>
      <c r="C30" s="42">
        <v>340.48075571999999</v>
      </c>
      <c r="D30" s="43">
        <v>280.32915554279998</v>
      </c>
      <c r="E30" s="41">
        <v>340.48075571999999</v>
      </c>
      <c r="F30" s="42">
        <v>340.48075571999999</v>
      </c>
      <c r="G30" s="43">
        <v>280.32915554279998</v>
      </c>
      <c r="H30" s="41">
        <v>560</v>
      </c>
      <c r="I30" s="42">
        <v>500</v>
      </c>
      <c r="J30" s="43">
        <v>280</v>
      </c>
      <c r="K30" s="41">
        <v>560</v>
      </c>
      <c r="L30" s="42">
        <v>500</v>
      </c>
      <c r="M30" s="43">
        <v>280</v>
      </c>
      <c r="N30" s="41">
        <v>624.21471881999992</v>
      </c>
      <c r="O30" s="42">
        <v>624.21471881999992</v>
      </c>
      <c r="P30" s="43">
        <v>624.21471881999992</v>
      </c>
      <c r="Q30" s="41">
        <v>130.517623026</v>
      </c>
      <c r="R30" s="42">
        <v>130.517623026</v>
      </c>
      <c r="S30" s="43">
        <v>84.836454966899993</v>
      </c>
      <c r="T30" s="41">
        <v>21.563781195600001</v>
      </c>
      <c r="U30" s="42">
        <v>15.889101933599999</v>
      </c>
      <c r="V30" s="43">
        <v>10.327916256839998</v>
      </c>
      <c r="W30" s="41">
        <v>100</v>
      </c>
      <c r="X30" s="42">
        <v>57.9</v>
      </c>
      <c r="Y30" s="43">
        <v>154.4</v>
      </c>
      <c r="Z30" s="41">
        <v>700</v>
      </c>
    </row>
    <row r="31" spans="1:26" x14ac:dyDescent="0.25">
      <c r="A31" s="44" t="s">
        <v>26</v>
      </c>
      <c r="B31" s="11">
        <v>753.62415139086431</v>
      </c>
      <c r="C31" s="12">
        <v>688.13116068659986</v>
      </c>
      <c r="D31" s="13">
        <v>569.08659362684841</v>
      </c>
      <c r="E31" s="11">
        <v>740.25842361015009</v>
      </c>
      <c r="F31" s="12">
        <v>675.4914172770001</v>
      </c>
      <c r="G31" s="13">
        <v>558.7827744263484</v>
      </c>
      <c r="H31" s="11">
        <v>4233.3583450605856</v>
      </c>
      <c r="I31" s="12">
        <v>3901.6500541803684</v>
      </c>
      <c r="J31" s="13">
        <v>3377.2027896331292</v>
      </c>
      <c r="K31" s="11">
        <v>4208.8059191248713</v>
      </c>
      <c r="L31" s="12">
        <v>3818.4113371323683</v>
      </c>
      <c r="M31" s="13">
        <v>3332.0976874806292</v>
      </c>
      <c r="N31" s="11">
        <v>1730.9414470974</v>
      </c>
      <c r="O31" s="12">
        <v>1604.8372116524108</v>
      </c>
      <c r="P31" s="13">
        <v>1484.9151114261156</v>
      </c>
      <c r="Q31" s="11">
        <v>330.64502730642863</v>
      </c>
      <c r="R31" s="12">
        <v>345.66318907766663</v>
      </c>
      <c r="S31" s="13">
        <v>284.07715207887503</v>
      </c>
      <c r="T31" s="11">
        <v>116.89521630430771</v>
      </c>
      <c r="U31" s="12">
        <v>116.69301482905001</v>
      </c>
      <c r="V31" s="13">
        <v>83.452082721254541</v>
      </c>
      <c r="W31" s="11">
        <v>1587.6615114399999</v>
      </c>
      <c r="X31" s="12">
        <v>1654.3921243549999</v>
      </c>
      <c r="Y31" s="13">
        <v>1115.2671710337499</v>
      </c>
      <c r="Z31" s="11">
        <v>1219.5955428579998</v>
      </c>
    </row>
    <row r="32" spans="1:26" x14ac:dyDescent="0.25">
      <c r="A32" s="33" t="s">
        <v>17</v>
      </c>
      <c r="B32" s="34">
        <v>28</v>
      </c>
      <c r="C32" s="35">
        <v>25</v>
      </c>
      <c r="D32" s="36">
        <v>24</v>
      </c>
      <c r="E32" s="34">
        <v>28</v>
      </c>
      <c r="F32" s="35">
        <v>25</v>
      </c>
      <c r="G32" s="36">
        <v>24</v>
      </c>
      <c r="H32" s="34">
        <v>28</v>
      </c>
      <c r="I32" s="35">
        <v>25</v>
      </c>
      <c r="J32" s="36">
        <v>24</v>
      </c>
      <c r="K32" s="34">
        <v>28</v>
      </c>
      <c r="L32" s="35">
        <v>25</v>
      </c>
      <c r="M32" s="36">
        <v>24</v>
      </c>
      <c r="N32" s="34">
        <v>12</v>
      </c>
      <c r="O32" s="35">
        <v>12</v>
      </c>
      <c r="P32" s="36">
        <v>9</v>
      </c>
      <c r="Q32" s="34">
        <v>14</v>
      </c>
      <c r="R32" s="35">
        <v>12</v>
      </c>
      <c r="S32" s="36">
        <v>12</v>
      </c>
      <c r="T32" s="34">
        <v>13</v>
      </c>
      <c r="U32" s="35">
        <v>12</v>
      </c>
      <c r="V32" s="36">
        <v>11</v>
      </c>
      <c r="W32" s="34">
        <v>10</v>
      </c>
      <c r="X32" s="35">
        <v>8</v>
      </c>
      <c r="Y32" s="36">
        <v>8</v>
      </c>
      <c r="Z32" s="34">
        <v>12</v>
      </c>
    </row>
    <row r="33" spans="1:26" x14ac:dyDescent="0.25">
      <c r="A33" s="33" t="s">
        <v>18</v>
      </c>
      <c r="B33" s="37">
        <v>1000</v>
      </c>
      <c r="C33" s="38">
        <v>1000</v>
      </c>
      <c r="D33" s="39">
        <v>850</v>
      </c>
      <c r="E33" s="37">
        <v>1000</v>
      </c>
      <c r="F33" s="38">
        <v>1000</v>
      </c>
      <c r="G33" s="39">
        <v>850</v>
      </c>
      <c r="H33" s="37">
        <v>7000</v>
      </c>
      <c r="I33" s="38">
        <v>6860.6872277579996</v>
      </c>
      <c r="J33" s="39">
        <v>6785</v>
      </c>
      <c r="K33" s="37">
        <v>7000</v>
      </c>
      <c r="L33" s="38">
        <v>6860.6872277579996</v>
      </c>
      <c r="M33" s="39">
        <v>5674.6792619999997</v>
      </c>
      <c r="N33" s="37">
        <v>3000</v>
      </c>
      <c r="O33" s="38">
        <v>3000</v>
      </c>
      <c r="P33" s="39">
        <v>3000</v>
      </c>
      <c r="Q33" s="37">
        <v>1000</v>
      </c>
      <c r="R33" s="38">
        <v>1000</v>
      </c>
      <c r="S33" s="39">
        <v>650</v>
      </c>
      <c r="T33" s="37">
        <v>500</v>
      </c>
      <c r="U33" s="38">
        <v>500</v>
      </c>
      <c r="V33" s="39">
        <v>250</v>
      </c>
      <c r="W33" s="37">
        <v>4950</v>
      </c>
      <c r="X33" s="38">
        <v>4950</v>
      </c>
      <c r="Y33" s="39">
        <v>3465</v>
      </c>
      <c r="Z33" s="37">
        <v>2400</v>
      </c>
    </row>
    <row r="34" spans="1:26" ht="15.75" thickBot="1" x14ac:dyDescent="0.3">
      <c r="A34" s="40" t="s">
        <v>19</v>
      </c>
      <c r="B34" s="41">
        <v>340.48075571999999</v>
      </c>
      <c r="C34" s="42">
        <v>340.48075571999999</v>
      </c>
      <c r="D34" s="43">
        <v>340</v>
      </c>
      <c r="E34" s="41">
        <v>340.48075571999999</v>
      </c>
      <c r="F34" s="42">
        <v>340.48075571999999</v>
      </c>
      <c r="G34" s="43">
        <v>340</v>
      </c>
      <c r="H34" s="41">
        <v>560</v>
      </c>
      <c r="I34" s="42">
        <v>500</v>
      </c>
      <c r="J34" s="43">
        <v>280</v>
      </c>
      <c r="K34" s="41">
        <v>560</v>
      </c>
      <c r="L34" s="42">
        <v>500</v>
      </c>
      <c r="M34" s="43">
        <v>280</v>
      </c>
      <c r="N34" s="41">
        <v>624.21471881999992</v>
      </c>
      <c r="O34" s="42">
        <v>624.21471881999992</v>
      </c>
      <c r="P34" s="43">
        <v>624.21471881999992</v>
      </c>
      <c r="Q34" s="41">
        <v>150</v>
      </c>
      <c r="R34" s="42">
        <v>150</v>
      </c>
      <c r="S34" s="43">
        <v>150</v>
      </c>
      <c r="T34" s="41">
        <v>35</v>
      </c>
      <c r="U34" s="42">
        <v>35</v>
      </c>
      <c r="V34" s="43">
        <v>30</v>
      </c>
      <c r="W34" s="41">
        <v>100</v>
      </c>
      <c r="X34" s="42">
        <v>57.899999999999991</v>
      </c>
      <c r="Y34" s="43">
        <v>154.4</v>
      </c>
      <c r="Z34" s="41">
        <v>700</v>
      </c>
    </row>
    <row r="35" spans="1:26" x14ac:dyDescent="0.25">
      <c r="A35" s="44" t="s">
        <v>27</v>
      </c>
      <c r="B35" s="11">
        <v>707.12057369248259</v>
      </c>
      <c r="C35" s="12">
        <v>640.51080086584147</v>
      </c>
      <c r="D35" s="13">
        <v>527.25356877668469</v>
      </c>
      <c r="E35" s="11">
        <v>694.21573307662072</v>
      </c>
      <c r="F35" s="12">
        <v>628.35720143353387</v>
      </c>
      <c r="G35" s="13">
        <v>517.36190234420474</v>
      </c>
      <c r="H35" s="11">
        <v>3980.4363482799313</v>
      </c>
      <c r="I35" s="12">
        <v>3717.6009007458633</v>
      </c>
      <c r="J35" s="13">
        <v>3200.3352248670494</v>
      </c>
      <c r="K35" s="11">
        <v>3956.7305577213106</v>
      </c>
      <c r="L35" s="12">
        <v>3704.0421836978639</v>
      </c>
      <c r="M35" s="13">
        <v>3227.8134560478829</v>
      </c>
      <c r="N35" s="11">
        <v>1690.3952230659331</v>
      </c>
      <c r="O35" s="12">
        <v>1559.16056507541</v>
      </c>
      <c r="P35" s="13">
        <v>1461.842443168551</v>
      </c>
      <c r="Q35" s="11">
        <v>305.95384183039999</v>
      </c>
      <c r="R35" s="12">
        <v>316.67288715315379</v>
      </c>
      <c r="S35" s="13">
        <v>258.49287055818462</v>
      </c>
      <c r="T35" s="11">
        <v>107.72591488880001</v>
      </c>
      <c r="U35" s="12">
        <v>106.77863945231232</v>
      </c>
      <c r="V35" s="13">
        <v>76.294399820928348</v>
      </c>
      <c r="W35" s="11">
        <v>1587.6615114399999</v>
      </c>
      <c r="X35" s="12">
        <v>1654.3921243549999</v>
      </c>
      <c r="Y35" s="13">
        <v>1115.2671710337499</v>
      </c>
      <c r="Z35" s="11">
        <v>1186.035246052</v>
      </c>
    </row>
    <row r="36" spans="1:26" x14ac:dyDescent="0.25">
      <c r="A36" s="33" t="s">
        <v>17</v>
      </c>
      <c r="B36" s="34">
        <v>29</v>
      </c>
      <c r="C36" s="35">
        <v>26</v>
      </c>
      <c r="D36" s="36">
        <v>25</v>
      </c>
      <c r="E36" s="34">
        <v>29</v>
      </c>
      <c r="F36" s="35">
        <v>26</v>
      </c>
      <c r="G36" s="36">
        <v>25</v>
      </c>
      <c r="H36" s="34">
        <v>29</v>
      </c>
      <c r="I36" s="35">
        <v>25</v>
      </c>
      <c r="J36" s="36">
        <v>24</v>
      </c>
      <c r="K36" s="34">
        <v>29</v>
      </c>
      <c r="L36" s="35">
        <v>25</v>
      </c>
      <c r="M36" s="36">
        <v>24</v>
      </c>
      <c r="N36" s="34">
        <v>12</v>
      </c>
      <c r="O36" s="35">
        <v>12</v>
      </c>
      <c r="P36" s="36">
        <v>9</v>
      </c>
      <c r="Q36" s="34">
        <v>15</v>
      </c>
      <c r="R36" s="35">
        <v>13</v>
      </c>
      <c r="S36" s="36">
        <v>13</v>
      </c>
      <c r="T36" s="34">
        <v>14</v>
      </c>
      <c r="U36" s="35">
        <v>13</v>
      </c>
      <c r="V36" s="36">
        <v>12</v>
      </c>
      <c r="W36" s="34">
        <v>10</v>
      </c>
      <c r="X36" s="35">
        <v>8</v>
      </c>
      <c r="Y36" s="36">
        <v>8</v>
      </c>
      <c r="Z36" s="34">
        <v>10</v>
      </c>
    </row>
    <row r="37" spans="1:26" x14ac:dyDescent="0.25">
      <c r="A37" s="33" t="s">
        <v>18</v>
      </c>
      <c r="B37" s="37">
        <v>1000</v>
      </c>
      <c r="C37" s="38">
        <v>1000</v>
      </c>
      <c r="D37" s="39">
        <v>850</v>
      </c>
      <c r="E37" s="37">
        <v>1000</v>
      </c>
      <c r="F37" s="38">
        <v>1000</v>
      </c>
      <c r="G37" s="39">
        <v>850</v>
      </c>
      <c r="H37" s="37">
        <v>7000</v>
      </c>
      <c r="I37" s="38">
        <v>6860.6872277579996</v>
      </c>
      <c r="J37" s="39">
        <v>5488.5497822063999</v>
      </c>
      <c r="K37" s="37">
        <v>7000</v>
      </c>
      <c r="L37" s="38">
        <v>6860.6872277579996</v>
      </c>
      <c r="M37" s="39">
        <v>5674.6792619999997</v>
      </c>
      <c r="N37" s="37">
        <v>3000</v>
      </c>
      <c r="O37" s="38">
        <v>3000</v>
      </c>
      <c r="P37" s="39">
        <v>3000</v>
      </c>
      <c r="Q37" s="37">
        <v>1000</v>
      </c>
      <c r="R37" s="38">
        <v>1000</v>
      </c>
      <c r="S37" s="39">
        <v>650</v>
      </c>
      <c r="T37" s="37">
        <v>500</v>
      </c>
      <c r="U37" s="38">
        <v>500</v>
      </c>
      <c r="V37" s="39">
        <v>250</v>
      </c>
      <c r="W37" s="37">
        <v>4950</v>
      </c>
      <c r="X37" s="38">
        <v>4950</v>
      </c>
      <c r="Y37" s="39">
        <v>3465</v>
      </c>
      <c r="Z37" s="37">
        <v>2400</v>
      </c>
    </row>
    <row r="38" spans="1:26" ht="15.75" thickBot="1" x14ac:dyDescent="0.3">
      <c r="A38" s="40" t="s">
        <v>19</v>
      </c>
      <c r="B38" s="41">
        <v>226.98717047999997</v>
      </c>
      <c r="C38" s="42">
        <v>226.98717047999997</v>
      </c>
      <c r="D38" s="43">
        <v>280.32915554279998</v>
      </c>
      <c r="E38" s="41">
        <v>226.98717047999997</v>
      </c>
      <c r="F38" s="42">
        <v>226.98717047999997</v>
      </c>
      <c r="G38" s="43">
        <v>280.32915554279998</v>
      </c>
      <c r="H38" s="41">
        <v>560</v>
      </c>
      <c r="I38" s="42">
        <v>500</v>
      </c>
      <c r="J38" s="43">
        <v>280</v>
      </c>
      <c r="K38" s="41">
        <v>560</v>
      </c>
      <c r="L38" s="42">
        <v>500</v>
      </c>
      <c r="M38" s="43">
        <v>280</v>
      </c>
      <c r="N38" s="41">
        <v>624.21471881999992</v>
      </c>
      <c r="O38" s="42">
        <v>624.21471881999992</v>
      </c>
      <c r="P38" s="43">
        <v>624.21471881999992</v>
      </c>
      <c r="Q38" s="41">
        <v>130.517623026</v>
      </c>
      <c r="R38" s="42">
        <v>130.517623026</v>
      </c>
      <c r="S38" s="43">
        <v>84.836454966899993</v>
      </c>
      <c r="T38" s="41">
        <v>21.563781195600001</v>
      </c>
      <c r="U38" s="42">
        <v>15.889101933599999</v>
      </c>
      <c r="V38" s="43">
        <v>10.327916256839998</v>
      </c>
      <c r="W38" s="41">
        <v>100</v>
      </c>
      <c r="X38" s="42">
        <v>57.9</v>
      </c>
      <c r="Y38" s="43">
        <v>154.4</v>
      </c>
      <c r="Z38" s="41">
        <v>453.97434095999995</v>
      </c>
    </row>
    <row r="39" spans="1:26" x14ac:dyDescent="0.25">
      <c r="A39" s="44" t="s">
        <v>28</v>
      </c>
      <c r="B39" s="11">
        <v>736.57055864890322</v>
      </c>
      <c r="C39" s="12">
        <v>665.02561919516722</v>
      </c>
      <c r="D39" s="13">
        <v>549.3156067990401</v>
      </c>
      <c r="E39" s="11">
        <v>724.93356533858071</v>
      </c>
      <c r="F39" s="12">
        <v>654.12566501488152</v>
      </c>
      <c r="G39" s="13">
        <v>540.55646633163258</v>
      </c>
      <c r="H39" s="11">
        <v>4191.4359215012937</v>
      </c>
      <c r="I39" s="12">
        <v>3785.8403641485038</v>
      </c>
      <c r="J39" s="13">
        <v>3277.5720615851151</v>
      </c>
      <c r="K39" s="11">
        <v>4170.7692548346267</v>
      </c>
      <c r="L39" s="12">
        <v>3767.192216000356</v>
      </c>
      <c r="M39" s="13">
        <v>3296.0894419428073</v>
      </c>
      <c r="N39" s="11">
        <v>1730.7798046673847</v>
      </c>
      <c r="O39" s="12">
        <v>1601.8031123835956</v>
      </c>
      <c r="P39" s="13">
        <v>1506.6906015276641</v>
      </c>
      <c r="Q39" s="11">
        <v>317.30320035440002</v>
      </c>
      <c r="R39" s="12">
        <v>329.11353015061536</v>
      </c>
      <c r="S39" s="13">
        <v>268.7509446087231</v>
      </c>
      <c r="T39" s="11">
        <v>108.94191758780001</v>
      </c>
      <c r="U39" s="12">
        <v>107.8917496152431</v>
      </c>
      <c r="V39" s="13">
        <v>77.358402182553348</v>
      </c>
      <c r="W39" s="11">
        <v>1587.6615114399999</v>
      </c>
      <c r="X39" s="12">
        <v>1654.3921243549999</v>
      </c>
      <c r="Y39" s="13">
        <v>1115.2671710337499</v>
      </c>
      <c r="Z39" s="11">
        <v>1199.2442940880001</v>
      </c>
    </row>
    <row r="40" spans="1:26" x14ac:dyDescent="0.25">
      <c r="A40" s="33" t="s">
        <v>17</v>
      </c>
      <c r="B40" s="34">
        <v>31</v>
      </c>
      <c r="C40" s="35">
        <v>28</v>
      </c>
      <c r="D40" s="36">
        <v>27</v>
      </c>
      <c r="E40" s="34">
        <v>31</v>
      </c>
      <c r="F40" s="35">
        <v>28</v>
      </c>
      <c r="G40" s="36">
        <v>27</v>
      </c>
      <c r="H40" s="34">
        <v>30</v>
      </c>
      <c r="I40" s="35">
        <v>27</v>
      </c>
      <c r="J40" s="36">
        <v>26</v>
      </c>
      <c r="K40" s="34">
        <v>30</v>
      </c>
      <c r="L40" s="35">
        <v>27</v>
      </c>
      <c r="M40" s="36">
        <v>26</v>
      </c>
      <c r="N40" s="34">
        <v>13</v>
      </c>
      <c r="O40" s="35">
        <v>13</v>
      </c>
      <c r="P40" s="36">
        <v>10</v>
      </c>
      <c r="Q40" s="34">
        <v>15</v>
      </c>
      <c r="R40" s="35">
        <v>13</v>
      </c>
      <c r="S40" s="36">
        <v>13</v>
      </c>
      <c r="T40" s="34">
        <v>14</v>
      </c>
      <c r="U40" s="35">
        <v>13</v>
      </c>
      <c r="V40" s="36">
        <v>12</v>
      </c>
      <c r="W40" s="34">
        <v>10</v>
      </c>
      <c r="X40" s="35">
        <v>8</v>
      </c>
      <c r="Y40" s="36">
        <v>8</v>
      </c>
      <c r="Z40" s="34">
        <v>9</v>
      </c>
    </row>
    <row r="41" spans="1:26" x14ac:dyDescent="0.25">
      <c r="A41" s="33" t="s">
        <v>18</v>
      </c>
      <c r="B41" s="37">
        <v>1000</v>
      </c>
      <c r="C41" s="38">
        <v>1000</v>
      </c>
      <c r="D41" s="39">
        <v>850</v>
      </c>
      <c r="E41" s="37">
        <v>1000</v>
      </c>
      <c r="F41" s="38">
        <v>1000</v>
      </c>
      <c r="G41" s="39">
        <v>850</v>
      </c>
      <c r="H41" s="37">
        <v>7000</v>
      </c>
      <c r="I41" s="38">
        <v>6860.6872277579996</v>
      </c>
      <c r="J41" s="39">
        <v>5488.5497822063999</v>
      </c>
      <c r="K41" s="37">
        <v>7000</v>
      </c>
      <c r="L41" s="38">
        <v>6860.6872277579996</v>
      </c>
      <c r="M41" s="39">
        <v>5674.6792619999997</v>
      </c>
      <c r="N41" s="37">
        <v>3000</v>
      </c>
      <c r="O41" s="38">
        <v>3000</v>
      </c>
      <c r="P41" s="39">
        <v>3000</v>
      </c>
      <c r="Q41" s="37">
        <v>1000</v>
      </c>
      <c r="R41" s="38">
        <v>1000</v>
      </c>
      <c r="S41" s="39">
        <v>650</v>
      </c>
      <c r="T41" s="37">
        <v>500</v>
      </c>
      <c r="U41" s="38">
        <v>500</v>
      </c>
      <c r="V41" s="39">
        <v>250</v>
      </c>
      <c r="W41" s="37">
        <v>4950</v>
      </c>
      <c r="X41" s="38">
        <v>4950</v>
      </c>
      <c r="Y41" s="39">
        <v>3465</v>
      </c>
      <c r="Z41" s="37">
        <v>2400</v>
      </c>
    </row>
    <row r="42" spans="1:26" ht="15.75" thickBot="1" x14ac:dyDescent="0.3">
      <c r="A42" s="40" t="s">
        <v>19</v>
      </c>
      <c r="B42" s="41">
        <v>340.48075571999999</v>
      </c>
      <c r="C42" s="42">
        <v>340.48075571999999</v>
      </c>
      <c r="D42" s="43">
        <v>280.32915554279998</v>
      </c>
      <c r="E42" s="41">
        <v>340.48075571999999</v>
      </c>
      <c r="F42" s="42">
        <v>340.48075571999999</v>
      </c>
      <c r="G42" s="43">
        <v>280.32915554279998</v>
      </c>
      <c r="H42" s="41">
        <v>560</v>
      </c>
      <c r="I42" s="42">
        <v>500</v>
      </c>
      <c r="J42" s="43">
        <v>280</v>
      </c>
      <c r="K42" s="41">
        <v>560</v>
      </c>
      <c r="L42" s="42">
        <v>500</v>
      </c>
      <c r="M42" s="43">
        <v>280</v>
      </c>
      <c r="N42" s="41">
        <v>624.21471881999992</v>
      </c>
      <c r="O42" s="42">
        <v>624.21471881999992</v>
      </c>
      <c r="P42" s="43">
        <v>624.21471881999992</v>
      </c>
      <c r="Q42" s="41">
        <v>130.517623026</v>
      </c>
      <c r="R42" s="42">
        <v>130.517623026</v>
      </c>
      <c r="S42" s="43">
        <v>84.836454966899993</v>
      </c>
      <c r="T42" s="41">
        <v>21.563781195600001</v>
      </c>
      <c r="U42" s="42">
        <v>15.889101933599999</v>
      </c>
      <c r="V42" s="43">
        <v>10.327916256839998</v>
      </c>
      <c r="W42" s="41">
        <v>100</v>
      </c>
      <c r="X42" s="42">
        <v>57.9</v>
      </c>
      <c r="Y42" s="43">
        <v>154.4</v>
      </c>
      <c r="Z42" s="41">
        <v>700</v>
      </c>
    </row>
    <row r="43" spans="1:26" x14ac:dyDescent="0.25">
      <c r="A43" s="44" t="s">
        <v>29</v>
      </c>
      <c r="B43" s="11">
        <v>740.79856084556798</v>
      </c>
      <c r="C43" s="12">
        <v>671.66715841407279</v>
      </c>
      <c r="D43" s="13">
        <v>574.88247394535051</v>
      </c>
      <c r="E43" s="11">
        <v>727.16868914076792</v>
      </c>
      <c r="F43" s="12">
        <v>658.70358036643643</v>
      </c>
      <c r="G43" s="13">
        <v>564.20405524916009</v>
      </c>
      <c r="H43" s="11">
        <v>4132.2507872083333</v>
      </c>
      <c r="I43" s="12">
        <v>3697.9846459179093</v>
      </c>
      <c r="J43" s="13">
        <v>3308.4975642386667</v>
      </c>
      <c r="K43" s="11">
        <v>4106.4174538750003</v>
      </c>
      <c r="L43" s="12">
        <v>3750.7801004633639</v>
      </c>
      <c r="M43" s="13">
        <v>3410.7095589672376</v>
      </c>
      <c r="N43" s="11">
        <v>1721.6680930091334</v>
      </c>
      <c r="O43" s="12">
        <v>1593.4265355970001</v>
      </c>
      <c r="P43" s="13">
        <v>1471.6389135435199</v>
      </c>
      <c r="Q43" s="11">
        <v>314.82772250928571</v>
      </c>
      <c r="R43" s="12">
        <v>327.09067626083333</v>
      </c>
      <c r="S43" s="13">
        <v>271.14967075037504</v>
      </c>
      <c r="T43" s="11">
        <v>116.03311950800001</v>
      </c>
      <c r="U43" s="12">
        <v>117.0588576450909</v>
      </c>
      <c r="V43" s="13">
        <v>81.757983543781819</v>
      </c>
      <c r="W43" s="11">
        <v>1566.2679261999997</v>
      </c>
      <c r="X43" s="12">
        <v>1647.3921243549999</v>
      </c>
      <c r="Y43" s="13">
        <v>1110.71717103375</v>
      </c>
      <c r="Z43" s="11">
        <v>1300</v>
      </c>
    </row>
    <row r="44" spans="1:26" x14ac:dyDescent="0.25">
      <c r="A44" s="33" t="s">
        <v>17</v>
      </c>
      <c r="B44" s="34">
        <v>25</v>
      </c>
      <c r="C44" s="35">
        <v>22</v>
      </c>
      <c r="D44" s="36">
        <v>21</v>
      </c>
      <c r="E44" s="34">
        <v>25</v>
      </c>
      <c r="F44" s="35">
        <v>22</v>
      </c>
      <c r="G44" s="36">
        <v>21</v>
      </c>
      <c r="H44" s="34">
        <v>24</v>
      </c>
      <c r="I44" s="35">
        <v>22</v>
      </c>
      <c r="J44" s="36">
        <v>21</v>
      </c>
      <c r="K44" s="34">
        <v>24</v>
      </c>
      <c r="L44" s="35">
        <v>22</v>
      </c>
      <c r="M44" s="36">
        <v>21</v>
      </c>
      <c r="N44" s="34">
        <v>12</v>
      </c>
      <c r="O44" s="35">
        <v>12</v>
      </c>
      <c r="P44" s="36">
        <v>9</v>
      </c>
      <c r="Q44" s="34">
        <v>14</v>
      </c>
      <c r="R44" s="35">
        <v>12</v>
      </c>
      <c r="S44" s="36">
        <v>12</v>
      </c>
      <c r="T44" s="34">
        <v>12</v>
      </c>
      <c r="U44" s="35">
        <v>11</v>
      </c>
      <c r="V44" s="36">
        <v>11</v>
      </c>
      <c r="W44" s="34">
        <v>10</v>
      </c>
      <c r="X44" s="35">
        <v>8</v>
      </c>
      <c r="Y44" s="36">
        <v>8</v>
      </c>
      <c r="Z44" s="34">
        <v>6</v>
      </c>
    </row>
    <row r="45" spans="1:26" x14ac:dyDescent="0.25">
      <c r="A45" s="33" t="s">
        <v>18</v>
      </c>
      <c r="B45" s="37">
        <v>1000</v>
      </c>
      <c r="C45" s="38">
        <v>1000</v>
      </c>
      <c r="D45" s="39">
        <v>850</v>
      </c>
      <c r="E45" s="37">
        <v>1000</v>
      </c>
      <c r="F45" s="38">
        <v>1000</v>
      </c>
      <c r="G45" s="39">
        <v>850</v>
      </c>
      <c r="H45" s="37">
        <v>7000</v>
      </c>
      <c r="I45" s="38">
        <v>6650</v>
      </c>
      <c r="J45" s="39">
        <v>5300</v>
      </c>
      <c r="K45" s="37">
        <v>7000</v>
      </c>
      <c r="L45" s="38">
        <v>6650</v>
      </c>
      <c r="M45" s="39">
        <v>5674.6792619999997</v>
      </c>
      <c r="N45" s="37">
        <v>3000</v>
      </c>
      <c r="O45" s="38">
        <v>3000</v>
      </c>
      <c r="P45" s="39">
        <v>3000</v>
      </c>
      <c r="Q45" s="37">
        <v>850</v>
      </c>
      <c r="R45" s="38">
        <v>850</v>
      </c>
      <c r="S45" s="39">
        <v>552.5</v>
      </c>
      <c r="T45" s="37">
        <v>500</v>
      </c>
      <c r="U45" s="38">
        <v>500</v>
      </c>
      <c r="V45" s="39">
        <v>250</v>
      </c>
      <c r="W45" s="37">
        <v>4950</v>
      </c>
      <c r="X45" s="38">
        <v>4950</v>
      </c>
      <c r="Y45" s="39">
        <v>3465</v>
      </c>
      <c r="Z45" s="37">
        <v>2200</v>
      </c>
    </row>
    <row r="46" spans="1:26" ht="15.75" thickBot="1" x14ac:dyDescent="0.3">
      <c r="A46" s="40" t="s">
        <v>19</v>
      </c>
      <c r="B46" s="41">
        <v>113.49358523999999</v>
      </c>
      <c r="C46" s="42">
        <v>113.49358523999999</v>
      </c>
      <c r="D46" s="43">
        <v>340</v>
      </c>
      <c r="E46" s="41">
        <v>113.49358523999999</v>
      </c>
      <c r="F46" s="42">
        <v>113.49358523999999</v>
      </c>
      <c r="G46" s="43">
        <v>315</v>
      </c>
      <c r="H46" s="41">
        <v>560</v>
      </c>
      <c r="I46" s="42">
        <v>500</v>
      </c>
      <c r="J46" s="43">
        <v>280</v>
      </c>
      <c r="K46" s="41">
        <v>560</v>
      </c>
      <c r="L46" s="42">
        <v>500</v>
      </c>
      <c r="M46" s="43">
        <v>280</v>
      </c>
      <c r="N46" s="41">
        <v>624.21471881999992</v>
      </c>
      <c r="O46" s="42">
        <v>624.21471881999992</v>
      </c>
      <c r="P46" s="43">
        <v>624.21471881999992</v>
      </c>
      <c r="Q46" s="41">
        <v>150</v>
      </c>
      <c r="R46" s="42">
        <v>150</v>
      </c>
      <c r="S46" s="43">
        <v>150</v>
      </c>
      <c r="T46" s="41">
        <v>35</v>
      </c>
      <c r="U46" s="42">
        <v>35</v>
      </c>
      <c r="V46" s="43">
        <v>30</v>
      </c>
      <c r="W46" s="41">
        <v>100</v>
      </c>
      <c r="X46" s="42">
        <v>57.9</v>
      </c>
      <c r="Y46" s="43">
        <v>154.4</v>
      </c>
      <c r="Z46" s="41">
        <v>700</v>
      </c>
    </row>
    <row r="47" spans="1:26" x14ac:dyDescent="0.25">
      <c r="A47" s="44" t="s">
        <v>30</v>
      </c>
      <c r="B47" s="11">
        <v>746.40379654344349</v>
      </c>
      <c r="C47" s="12">
        <v>689.96412818936847</v>
      </c>
      <c r="D47" s="13">
        <v>572.0366448751181</v>
      </c>
      <c r="E47" s="11">
        <v>738.11045773387832</v>
      </c>
      <c r="F47" s="12">
        <v>681.79577466052638</v>
      </c>
      <c r="G47" s="13">
        <v>564.82430524411802</v>
      </c>
      <c r="H47" s="11">
        <v>4104.5969693595462</v>
      </c>
      <c r="I47" s="12">
        <v>3827.6716675113889</v>
      </c>
      <c r="J47" s="13">
        <v>3274.6975812940523</v>
      </c>
      <c r="K47" s="11">
        <v>4099.1424239050002</v>
      </c>
      <c r="L47" s="12">
        <v>3903.6626323792107</v>
      </c>
      <c r="M47" s="13">
        <v>3418.7852966943492</v>
      </c>
      <c r="N47" s="11">
        <v>1763.9048153190545</v>
      </c>
      <c r="O47" s="12">
        <v>1636.0301142439998</v>
      </c>
      <c r="P47" s="13">
        <v>1471.6389135435199</v>
      </c>
      <c r="Q47" s="11">
        <v>310.0944341592857</v>
      </c>
      <c r="R47" s="12">
        <v>322.39683198041666</v>
      </c>
      <c r="S47" s="13">
        <v>267.00804344412501</v>
      </c>
      <c r="T47" s="11">
        <v>114.37646858550001</v>
      </c>
      <c r="U47" s="12">
        <v>115.52269042604544</v>
      </c>
      <c r="V47" s="13">
        <v>80.402541879918189</v>
      </c>
      <c r="W47" s="11">
        <v>1566.2679261999997</v>
      </c>
      <c r="X47" s="12">
        <v>1647.3921243549999</v>
      </c>
      <c r="Y47" s="13">
        <v>1110.71717103375</v>
      </c>
      <c r="Z47" s="11">
        <v>1240.1373587771429</v>
      </c>
    </row>
    <row r="48" spans="1:26" x14ac:dyDescent="0.25">
      <c r="A48" s="33" t="s">
        <v>17</v>
      </c>
      <c r="B48" s="34">
        <v>23</v>
      </c>
      <c r="C48" s="35">
        <v>19</v>
      </c>
      <c r="D48" s="36">
        <v>20</v>
      </c>
      <c r="E48" s="34">
        <v>23</v>
      </c>
      <c r="F48" s="35">
        <v>19</v>
      </c>
      <c r="G48" s="36">
        <v>20</v>
      </c>
      <c r="H48" s="34">
        <v>22</v>
      </c>
      <c r="I48" s="35">
        <v>18</v>
      </c>
      <c r="J48" s="36">
        <v>19</v>
      </c>
      <c r="K48" s="34">
        <v>22</v>
      </c>
      <c r="L48" s="35">
        <v>19</v>
      </c>
      <c r="M48" s="36">
        <v>20</v>
      </c>
      <c r="N48" s="34">
        <v>11</v>
      </c>
      <c r="O48" s="35">
        <v>10</v>
      </c>
      <c r="P48" s="36">
        <v>9</v>
      </c>
      <c r="Q48" s="34">
        <v>14</v>
      </c>
      <c r="R48" s="35">
        <v>12</v>
      </c>
      <c r="S48" s="36">
        <v>12</v>
      </c>
      <c r="T48" s="34">
        <v>12</v>
      </c>
      <c r="U48" s="35">
        <v>11</v>
      </c>
      <c r="V48" s="36">
        <v>11</v>
      </c>
      <c r="W48" s="34">
        <v>10</v>
      </c>
      <c r="X48" s="35">
        <v>8</v>
      </c>
      <c r="Y48" s="36">
        <v>8</v>
      </c>
      <c r="Z48" s="34">
        <v>7</v>
      </c>
    </row>
    <row r="49" spans="1:26" x14ac:dyDescent="0.25">
      <c r="A49" s="33" t="s">
        <v>18</v>
      </c>
      <c r="B49" s="37">
        <v>1000</v>
      </c>
      <c r="C49" s="38">
        <v>1000</v>
      </c>
      <c r="D49" s="39">
        <v>850</v>
      </c>
      <c r="E49" s="37">
        <v>1000</v>
      </c>
      <c r="F49" s="38">
        <v>1000</v>
      </c>
      <c r="G49" s="39">
        <v>850</v>
      </c>
      <c r="H49" s="37">
        <v>7000</v>
      </c>
      <c r="I49" s="38">
        <v>6650</v>
      </c>
      <c r="J49" s="39">
        <v>5300</v>
      </c>
      <c r="K49" s="37">
        <v>7000</v>
      </c>
      <c r="L49" s="38">
        <v>6650</v>
      </c>
      <c r="M49" s="39">
        <v>5674.6792619999997</v>
      </c>
      <c r="N49" s="37">
        <v>3000</v>
      </c>
      <c r="O49" s="38">
        <v>3000</v>
      </c>
      <c r="P49" s="39">
        <v>3000</v>
      </c>
      <c r="Q49" s="37">
        <v>850</v>
      </c>
      <c r="R49" s="38">
        <v>850</v>
      </c>
      <c r="S49" s="39">
        <v>552.5</v>
      </c>
      <c r="T49" s="37">
        <v>500</v>
      </c>
      <c r="U49" s="38">
        <v>500</v>
      </c>
      <c r="V49" s="39">
        <v>250</v>
      </c>
      <c r="W49" s="37">
        <v>4950</v>
      </c>
      <c r="X49" s="38">
        <v>4950</v>
      </c>
      <c r="Y49" s="39">
        <v>3465</v>
      </c>
      <c r="Z49" s="37">
        <v>2400</v>
      </c>
    </row>
    <row r="50" spans="1:26" ht="15.75" thickBot="1" x14ac:dyDescent="0.3">
      <c r="A50" s="40" t="s">
        <v>19</v>
      </c>
      <c r="B50" s="41">
        <v>178.34895840000001</v>
      </c>
      <c r="C50" s="42">
        <v>178.34895840000001</v>
      </c>
      <c r="D50" s="43">
        <v>300</v>
      </c>
      <c r="E50" s="41">
        <v>178.34895840000001</v>
      </c>
      <c r="F50" s="42">
        <v>178.34895840000001</v>
      </c>
      <c r="G50" s="43">
        <v>300</v>
      </c>
      <c r="H50" s="41">
        <v>375</v>
      </c>
      <c r="I50" s="42">
        <v>340</v>
      </c>
      <c r="J50" s="43">
        <v>165</v>
      </c>
      <c r="K50" s="41">
        <v>375</v>
      </c>
      <c r="L50" s="42">
        <v>340</v>
      </c>
      <c r="M50" s="43">
        <v>165</v>
      </c>
      <c r="N50" s="41">
        <v>624.21471881999992</v>
      </c>
      <c r="O50" s="42">
        <v>624.21471881999992</v>
      </c>
      <c r="P50" s="43">
        <v>624.21471881999992</v>
      </c>
      <c r="Q50" s="41">
        <v>150</v>
      </c>
      <c r="R50" s="42">
        <v>150</v>
      </c>
      <c r="S50" s="43">
        <v>150</v>
      </c>
      <c r="T50" s="41">
        <v>35</v>
      </c>
      <c r="U50" s="42">
        <v>35</v>
      </c>
      <c r="V50" s="43">
        <v>30</v>
      </c>
      <c r="W50" s="41">
        <v>100</v>
      </c>
      <c r="X50" s="42">
        <v>57.9</v>
      </c>
      <c r="Y50" s="43">
        <v>154.4</v>
      </c>
      <c r="Z50" s="41">
        <v>680.96151143999998</v>
      </c>
    </row>
    <row r="51" spans="1:26" x14ac:dyDescent="0.25">
      <c r="A51" s="45" t="s">
        <v>31</v>
      </c>
      <c r="B51" s="11">
        <v>717.94333068039998</v>
      </c>
      <c r="C51" s="12">
        <v>665.50489548389999</v>
      </c>
      <c r="D51" s="13">
        <v>538.39641857117681</v>
      </c>
      <c r="E51" s="11">
        <v>707.74450106757388</v>
      </c>
      <c r="F51" s="12">
        <v>655.55364520775004</v>
      </c>
      <c r="G51" s="13">
        <v>531.89658738065054</v>
      </c>
      <c r="H51" s="11">
        <v>3991.3775400575</v>
      </c>
      <c r="I51" s="12">
        <v>3785.95868048375</v>
      </c>
      <c r="J51" s="13">
        <v>3238.9315183690524</v>
      </c>
      <c r="K51" s="11">
        <v>3985.9229946029545</v>
      </c>
      <c r="L51" s="12">
        <v>3843.0336804837498</v>
      </c>
      <c r="M51" s="13">
        <v>3345.5868809637891</v>
      </c>
      <c r="N51" s="11">
        <v>1726.6223607251334</v>
      </c>
      <c r="O51" s="12">
        <v>1610.8688073174546</v>
      </c>
      <c r="P51" s="13">
        <v>1471.6389135435199</v>
      </c>
      <c r="Q51" s="11">
        <v>287.14915108071426</v>
      </c>
      <c r="R51" s="12">
        <v>292.35109292750002</v>
      </c>
      <c r="S51" s="13">
        <v>249.01425408370835</v>
      </c>
      <c r="T51" s="11">
        <v>109.53311950800001</v>
      </c>
      <c r="U51" s="12">
        <v>110.51340309963635</v>
      </c>
      <c r="V51" s="13">
        <v>76.785256271054536</v>
      </c>
      <c r="W51" s="11">
        <v>1553.1679261999998</v>
      </c>
      <c r="X51" s="12">
        <v>1635.6421243549999</v>
      </c>
      <c r="Y51" s="13">
        <v>1103.0796710337499</v>
      </c>
      <c r="Z51" s="11">
        <v>1285.7142857142858</v>
      </c>
    </row>
    <row r="52" spans="1:26" x14ac:dyDescent="0.25">
      <c r="A52" s="33" t="s">
        <v>17</v>
      </c>
      <c r="B52" s="34">
        <v>23</v>
      </c>
      <c r="C52" s="35">
        <v>20</v>
      </c>
      <c r="D52" s="36">
        <v>19</v>
      </c>
      <c r="E52" s="34">
        <v>23</v>
      </c>
      <c r="F52" s="35">
        <v>20</v>
      </c>
      <c r="G52" s="36">
        <v>19</v>
      </c>
      <c r="H52" s="34">
        <v>22</v>
      </c>
      <c r="I52" s="35">
        <v>20</v>
      </c>
      <c r="J52" s="36">
        <v>19</v>
      </c>
      <c r="K52" s="34">
        <v>22</v>
      </c>
      <c r="L52" s="35">
        <v>20</v>
      </c>
      <c r="M52" s="36">
        <v>19</v>
      </c>
      <c r="N52" s="34">
        <v>12</v>
      </c>
      <c r="O52" s="35">
        <v>11</v>
      </c>
      <c r="P52" s="36">
        <v>9</v>
      </c>
      <c r="Q52" s="34">
        <v>14</v>
      </c>
      <c r="R52" s="35">
        <v>12</v>
      </c>
      <c r="S52" s="36">
        <v>12</v>
      </c>
      <c r="T52" s="34">
        <v>12</v>
      </c>
      <c r="U52" s="35">
        <v>11</v>
      </c>
      <c r="V52" s="36">
        <v>11</v>
      </c>
      <c r="W52" s="34">
        <v>10</v>
      </c>
      <c r="X52" s="35">
        <v>8</v>
      </c>
      <c r="Y52" s="36">
        <v>8</v>
      </c>
      <c r="Z52" s="34">
        <v>7</v>
      </c>
    </row>
    <row r="53" spans="1:26" x14ac:dyDescent="0.25">
      <c r="A53" s="33" t="s">
        <v>18</v>
      </c>
      <c r="B53" s="37">
        <v>1000</v>
      </c>
      <c r="C53" s="38">
        <v>1000</v>
      </c>
      <c r="D53" s="39">
        <v>850</v>
      </c>
      <c r="E53" s="37">
        <v>1000</v>
      </c>
      <c r="F53" s="38">
        <v>1000</v>
      </c>
      <c r="G53" s="39">
        <v>850</v>
      </c>
      <c r="H53" s="37">
        <v>7000</v>
      </c>
      <c r="I53" s="38">
        <v>6650</v>
      </c>
      <c r="J53" s="39">
        <v>5300</v>
      </c>
      <c r="K53" s="37">
        <v>7000</v>
      </c>
      <c r="L53" s="38">
        <v>6650</v>
      </c>
      <c r="M53" s="39">
        <v>5674.6792619999997</v>
      </c>
      <c r="N53" s="37">
        <v>3000</v>
      </c>
      <c r="O53" s="38">
        <v>3000</v>
      </c>
      <c r="P53" s="39">
        <v>3000</v>
      </c>
      <c r="Q53" s="37">
        <v>600</v>
      </c>
      <c r="R53" s="38">
        <v>600</v>
      </c>
      <c r="S53" s="39">
        <v>480</v>
      </c>
      <c r="T53" s="37">
        <v>500</v>
      </c>
      <c r="U53" s="38">
        <v>500</v>
      </c>
      <c r="V53" s="39">
        <v>250</v>
      </c>
      <c r="W53" s="37">
        <v>4950</v>
      </c>
      <c r="X53" s="38">
        <v>4950</v>
      </c>
      <c r="Y53" s="39">
        <v>3465</v>
      </c>
      <c r="Z53" s="37">
        <v>2600</v>
      </c>
    </row>
    <row r="54" spans="1:26" ht="15.75" thickBot="1" x14ac:dyDescent="0.3">
      <c r="A54" s="40" t="s">
        <v>19</v>
      </c>
      <c r="B54" s="41">
        <v>172.96328499999998</v>
      </c>
      <c r="C54" s="42">
        <v>172.96328499999998</v>
      </c>
      <c r="D54" s="43">
        <v>273</v>
      </c>
      <c r="E54" s="41">
        <v>172.96328499999998</v>
      </c>
      <c r="F54" s="42">
        <v>172.96328499999998</v>
      </c>
      <c r="G54" s="43">
        <v>222</v>
      </c>
      <c r="H54" s="41">
        <v>375</v>
      </c>
      <c r="I54" s="42">
        <v>300</v>
      </c>
      <c r="J54" s="43">
        <v>165</v>
      </c>
      <c r="K54" s="41">
        <v>375</v>
      </c>
      <c r="L54" s="42">
        <v>300</v>
      </c>
      <c r="M54" s="43">
        <v>165</v>
      </c>
      <c r="N54" s="41">
        <v>624.21471881999992</v>
      </c>
      <c r="O54" s="42">
        <v>624.21471881999992</v>
      </c>
      <c r="P54" s="43">
        <v>624.21471881999992</v>
      </c>
      <c r="Q54" s="41">
        <v>150</v>
      </c>
      <c r="R54" s="42">
        <v>150</v>
      </c>
      <c r="S54" s="43">
        <v>150</v>
      </c>
      <c r="T54" s="41">
        <v>35</v>
      </c>
      <c r="U54" s="42">
        <v>35</v>
      </c>
      <c r="V54" s="43">
        <v>30</v>
      </c>
      <c r="W54" s="41">
        <v>100</v>
      </c>
      <c r="X54" s="42">
        <v>57.9</v>
      </c>
      <c r="Y54" s="43">
        <v>146.25</v>
      </c>
      <c r="Z54" s="41">
        <v>700</v>
      </c>
    </row>
    <row r="55" spans="1:26" x14ac:dyDescent="0.25">
      <c r="A55" s="45" t="s">
        <v>32</v>
      </c>
      <c r="B55" s="11">
        <v>767.86424753458459</v>
      </c>
      <c r="C55" s="12">
        <v>711.80098817854548</v>
      </c>
      <c r="D55" s="13">
        <v>591.99269360227652</v>
      </c>
      <c r="E55" s="11">
        <v>759.75860166458449</v>
      </c>
      <c r="F55" s="12">
        <v>703.83741013090912</v>
      </c>
      <c r="G55" s="13">
        <v>585.18848522749397</v>
      </c>
      <c r="H55" s="11">
        <v>4530.435150307917</v>
      </c>
      <c r="I55" s="12">
        <v>4231.8838731333335</v>
      </c>
      <c r="J55" s="13">
        <v>3641.059469000571</v>
      </c>
      <c r="K55" s="11">
        <v>4525.435150307917</v>
      </c>
      <c r="L55" s="12">
        <v>4248.5743493238097</v>
      </c>
      <c r="M55" s="13">
        <v>3688.4619399196185</v>
      </c>
      <c r="N55" s="11">
        <v>1764.0014263424666</v>
      </c>
      <c r="O55" s="12">
        <v>1644.145969809091</v>
      </c>
      <c r="P55" s="13">
        <v>1471.6389135435199</v>
      </c>
      <c r="Q55" s="11">
        <v>325.54200822357143</v>
      </c>
      <c r="R55" s="12">
        <v>339.59067626083333</v>
      </c>
      <c r="S55" s="13">
        <v>279.27467075037504</v>
      </c>
      <c r="T55" s="11">
        <v>117.86645284133334</v>
      </c>
      <c r="U55" s="12">
        <v>119.05885764509092</v>
      </c>
      <c r="V55" s="13">
        <v>83.057983543781816</v>
      </c>
      <c r="W55" s="11">
        <v>1574.1679261999998</v>
      </c>
      <c r="X55" s="12">
        <v>1654.3921243549999</v>
      </c>
      <c r="Y55" s="13">
        <v>1115.2671710337499</v>
      </c>
      <c r="Z55" s="11">
        <v>1350</v>
      </c>
    </row>
    <row r="56" spans="1:26" x14ac:dyDescent="0.25">
      <c r="A56" s="33" t="s">
        <v>17</v>
      </c>
      <c r="B56" s="34">
        <v>26</v>
      </c>
      <c r="C56" s="35">
        <v>22</v>
      </c>
      <c r="D56" s="36">
        <v>23</v>
      </c>
      <c r="E56" s="34">
        <v>26</v>
      </c>
      <c r="F56" s="35">
        <v>22</v>
      </c>
      <c r="G56" s="36">
        <v>23</v>
      </c>
      <c r="H56" s="34">
        <v>24</v>
      </c>
      <c r="I56" s="35">
        <v>21</v>
      </c>
      <c r="J56" s="36">
        <v>21</v>
      </c>
      <c r="K56" s="34">
        <v>24</v>
      </c>
      <c r="L56" s="35">
        <v>21</v>
      </c>
      <c r="M56" s="36">
        <v>21</v>
      </c>
      <c r="N56" s="34">
        <v>12</v>
      </c>
      <c r="O56" s="35">
        <v>11</v>
      </c>
      <c r="P56" s="36">
        <v>9</v>
      </c>
      <c r="Q56" s="34">
        <v>14</v>
      </c>
      <c r="R56" s="35">
        <v>12</v>
      </c>
      <c r="S56" s="36">
        <v>12</v>
      </c>
      <c r="T56" s="34">
        <v>12</v>
      </c>
      <c r="U56" s="35">
        <v>11</v>
      </c>
      <c r="V56" s="36">
        <v>11</v>
      </c>
      <c r="W56" s="34">
        <v>10</v>
      </c>
      <c r="X56" s="35">
        <v>8</v>
      </c>
      <c r="Y56" s="36">
        <v>8</v>
      </c>
      <c r="Z56" s="34">
        <v>7</v>
      </c>
    </row>
    <row r="57" spans="1:26" x14ac:dyDescent="0.25">
      <c r="A57" s="33" t="s">
        <v>18</v>
      </c>
      <c r="B57" s="37">
        <v>1000</v>
      </c>
      <c r="C57" s="38">
        <v>1000</v>
      </c>
      <c r="D57" s="39">
        <v>850</v>
      </c>
      <c r="E57" s="37">
        <v>1000</v>
      </c>
      <c r="F57" s="38">
        <v>1000</v>
      </c>
      <c r="G57" s="39">
        <v>850</v>
      </c>
      <c r="H57" s="37">
        <v>7750</v>
      </c>
      <c r="I57" s="38">
        <v>7750</v>
      </c>
      <c r="J57" s="39">
        <v>6200</v>
      </c>
      <c r="K57" s="37">
        <v>7750</v>
      </c>
      <c r="L57" s="38">
        <v>7750</v>
      </c>
      <c r="M57" s="39">
        <v>6200</v>
      </c>
      <c r="N57" s="37">
        <v>3000</v>
      </c>
      <c r="O57" s="38">
        <v>3000</v>
      </c>
      <c r="P57" s="39">
        <v>3000</v>
      </c>
      <c r="Q57" s="37">
        <v>1000</v>
      </c>
      <c r="R57" s="38">
        <v>1000</v>
      </c>
      <c r="S57" s="39">
        <v>650</v>
      </c>
      <c r="T57" s="37">
        <v>500</v>
      </c>
      <c r="U57" s="38">
        <v>500</v>
      </c>
      <c r="V57" s="39">
        <v>250</v>
      </c>
      <c r="W57" s="37">
        <v>4950</v>
      </c>
      <c r="X57" s="38">
        <v>4950</v>
      </c>
      <c r="Y57" s="39">
        <v>3465</v>
      </c>
      <c r="Z57" s="37">
        <v>2600</v>
      </c>
    </row>
    <row r="58" spans="1:26" ht="15.75" thickBot="1" x14ac:dyDescent="0.3">
      <c r="A58" s="40" t="s">
        <v>19</v>
      </c>
      <c r="B58" s="41">
        <v>300</v>
      </c>
      <c r="C58" s="42">
        <v>300</v>
      </c>
      <c r="D58" s="43">
        <v>300</v>
      </c>
      <c r="E58" s="41">
        <v>300</v>
      </c>
      <c r="F58" s="42">
        <v>300</v>
      </c>
      <c r="G58" s="43">
        <v>300</v>
      </c>
      <c r="H58" s="41">
        <v>375</v>
      </c>
      <c r="I58" s="42">
        <v>320</v>
      </c>
      <c r="J58" s="43">
        <v>165</v>
      </c>
      <c r="K58" s="41">
        <v>375</v>
      </c>
      <c r="L58" s="42">
        <v>320</v>
      </c>
      <c r="M58" s="43">
        <v>165</v>
      </c>
      <c r="N58" s="41">
        <v>624.21471881999992</v>
      </c>
      <c r="O58" s="42">
        <v>624.21471881999992</v>
      </c>
      <c r="P58" s="43">
        <v>624.21471881999992</v>
      </c>
      <c r="Q58" s="41">
        <v>150</v>
      </c>
      <c r="R58" s="42">
        <v>150</v>
      </c>
      <c r="S58" s="43">
        <v>150</v>
      </c>
      <c r="T58" s="41">
        <v>35</v>
      </c>
      <c r="U58" s="42">
        <v>35</v>
      </c>
      <c r="V58" s="43">
        <v>30</v>
      </c>
      <c r="W58" s="41">
        <v>100</v>
      </c>
      <c r="X58" s="42">
        <v>57.9</v>
      </c>
      <c r="Y58" s="43">
        <v>154.4</v>
      </c>
      <c r="Z58" s="41">
        <v>700</v>
      </c>
    </row>
    <row r="59" spans="1:26" ht="15.75" thickBot="1" x14ac:dyDescent="0.3">
      <c r="A59" s="46" t="s">
        <v>33</v>
      </c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9"/>
      <c r="T59" s="48"/>
      <c r="U59" s="48"/>
      <c r="V59" s="49"/>
      <c r="W59" s="48"/>
      <c r="X59" s="48"/>
      <c r="Y59" s="49"/>
      <c r="Z59" s="49"/>
    </row>
    <row r="60" spans="1:26" x14ac:dyDescent="0.25">
      <c r="A60" s="50" t="s">
        <v>34</v>
      </c>
      <c r="B60" s="11">
        <v>700.15690962166673</v>
      </c>
      <c r="C60" s="12">
        <v>621.83608791097572</v>
      </c>
      <c r="D60" s="13">
        <v>520.94484104511957</v>
      </c>
      <c r="E60" s="11">
        <v>684.74960642942324</v>
      </c>
      <c r="F60" s="12">
        <v>611.26223064801923</v>
      </c>
      <c r="G60" s="13">
        <v>514.66237180077167</v>
      </c>
      <c r="H60" s="11">
        <v>4136.0080979669237</v>
      </c>
      <c r="I60" s="12">
        <v>3795.2076806686878</v>
      </c>
      <c r="J60" s="13">
        <v>3176.9371436836136</v>
      </c>
      <c r="K60" s="11">
        <v>4107.3542518130771</v>
      </c>
      <c r="L60" s="12">
        <v>3761.6849533959607</v>
      </c>
      <c r="M60" s="13">
        <v>3193.8968712972496</v>
      </c>
      <c r="N60" s="11">
        <v>1718.6916132836363</v>
      </c>
      <c r="O60" s="12">
        <v>1597.2740664272731</v>
      </c>
      <c r="P60" s="13">
        <v>1552.1308099711111</v>
      </c>
      <c r="Q60" s="11">
        <v>283.54220772392858</v>
      </c>
      <c r="R60" s="12">
        <v>285.32999260740382</v>
      </c>
      <c r="S60" s="13">
        <v>234.92843353048076</v>
      </c>
      <c r="T60" s="11">
        <v>120.48184654157144</v>
      </c>
      <c r="U60" s="12">
        <v>120.85876044486309</v>
      </c>
      <c r="V60" s="13">
        <v>88.627692349413792</v>
      </c>
      <c r="W60" s="11">
        <v>1652.3671616666668</v>
      </c>
      <c r="X60" s="12">
        <v>1673.4702734800001</v>
      </c>
      <c r="Y60" s="13">
        <v>1132.8835977900001</v>
      </c>
      <c r="Z60" s="11">
        <v>1169.1108279428572</v>
      </c>
    </row>
    <row r="61" spans="1:26" x14ac:dyDescent="0.25">
      <c r="A61" s="33" t="s">
        <v>17</v>
      </c>
      <c r="B61" s="34">
        <v>27</v>
      </c>
      <c r="C61" s="35">
        <v>23</v>
      </c>
      <c r="D61" s="36">
        <v>23</v>
      </c>
      <c r="E61" s="34">
        <v>26</v>
      </c>
      <c r="F61" s="35">
        <v>23</v>
      </c>
      <c r="G61" s="36">
        <v>23</v>
      </c>
      <c r="H61" s="34">
        <v>26</v>
      </c>
      <c r="I61" s="35">
        <v>22</v>
      </c>
      <c r="J61" s="36">
        <v>22</v>
      </c>
      <c r="K61" s="34">
        <v>26</v>
      </c>
      <c r="L61" s="35">
        <v>22</v>
      </c>
      <c r="M61" s="36">
        <v>22</v>
      </c>
      <c r="N61" s="34">
        <v>11</v>
      </c>
      <c r="O61" s="35">
        <v>11</v>
      </c>
      <c r="P61" s="36">
        <v>9</v>
      </c>
      <c r="Q61" s="34">
        <v>14</v>
      </c>
      <c r="R61" s="35">
        <v>13</v>
      </c>
      <c r="S61" s="36">
        <v>13</v>
      </c>
      <c r="T61" s="34">
        <v>14</v>
      </c>
      <c r="U61" s="35">
        <v>13</v>
      </c>
      <c r="V61" s="36">
        <v>12</v>
      </c>
      <c r="W61" s="34">
        <v>9</v>
      </c>
      <c r="X61" s="35">
        <v>8</v>
      </c>
      <c r="Y61" s="36">
        <v>8</v>
      </c>
      <c r="Z61" s="34">
        <v>7</v>
      </c>
    </row>
    <row r="62" spans="1:26" x14ac:dyDescent="0.25">
      <c r="A62" s="33" t="s">
        <v>18</v>
      </c>
      <c r="B62" s="37">
        <v>1000</v>
      </c>
      <c r="C62" s="38">
        <v>1000</v>
      </c>
      <c r="D62" s="39">
        <v>850</v>
      </c>
      <c r="E62" s="37">
        <v>1000</v>
      </c>
      <c r="F62" s="38">
        <v>1000</v>
      </c>
      <c r="G62" s="39">
        <v>850</v>
      </c>
      <c r="H62" s="37">
        <v>8196.6067312499999</v>
      </c>
      <c r="I62" s="38">
        <v>8196.6067312499999</v>
      </c>
      <c r="J62" s="39">
        <v>7310.3155776000003</v>
      </c>
      <c r="K62" s="37">
        <v>8196.6067312499999</v>
      </c>
      <c r="L62" s="38">
        <v>8196.6067312499999</v>
      </c>
      <c r="M62" s="39">
        <v>7310.3155776000003</v>
      </c>
      <c r="N62" s="37">
        <v>3000</v>
      </c>
      <c r="O62" s="38">
        <v>3000</v>
      </c>
      <c r="P62" s="39">
        <v>3000</v>
      </c>
      <c r="Q62" s="37">
        <v>850</v>
      </c>
      <c r="R62" s="38">
        <v>850</v>
      </c>
      <c r="S62" s="39">
        <v>553</v>
      </c>
      <c r="T62" s="37">
        <v>500</v>
      </c>
      <c r="U62" s="38">
        <v>500</v>
      </c>
      <c r="V62" s="39">
        <v>250</v>
      </c>
      <c r="W62" s="37">
        <v>4950</v>
      </c>
      <c r="X62" s="38">
        <v>4950</v>
      </c>
      <c r="Y62" s="39">
        <v>3465</v>
      </c>
      <c r="Z62" s="37">
        <v>2600</v>
      </c>
    </row>
    <row r="63" spans="1:26" ht="15.75" thickBot="1" x14ac:dyDescent="0.3">
      <c r="A63" s="40" t="s">
        <v>19</v>
      </c>
      <c r="B63" s="41">
        <v>361.28527217999999</v>
      </c>
      <c r="C63" s="42">
        <v>343.41138137249999</v>
      </c>
      <c r="D63" s="43">
        <v>231.39814022325001</v>
      </c>
      <c r="E63" s="41">
        <v>361.28527217999999</v>
      </c>
      <c r="F63" s="42">
        <v>343.41138137249999</v>
      </c>
      <c r="G63" s="43">
        <v>231.39814022325001</v>
      </c>
      <c r="H63" s="41">
        <v>260</v>
      </c>
      <c r="I63" s="42">
        <v>230</v>
      </c>
      <c r="J63" s="43">
        <v>130</v>
      </c>
      <c r="K63" s="41">
        <v>260</v>
      </c>
      <c r="L63" s="42">
        <v>230</v>
      </c>
      <c r="M63" s="43">
        <v>130</v>
      </c>
      <c r="N63" s="41">
        <v>624.21471881999992</v>
      </c>
      <c r="O63" s="42">
        <v>624.21471881999992</v>
      </c>
      <c r="P63" s="43">
        <v>541.50485760000004</v>
      </c>
      <c r="Q63" s="41">
        <v>107.87792085</v>
      </c>
      <c r="R63" s="42">
        <v>107.87792085</v>
      </c>
      <c r="S63" s="43">
        <v>70.120648552500001</v>
      </c>
      <c r="T63" s="41">
        <v>17.979653474999999</v>
      </c>
      <c r="U63" s="42">
        <v>13.18268192787</v>
      </c>
      <c r="V63" s="43">
        <v>8.5687432531154997</v>
      </c>
      <c r="W63" s="41">
        <v>100</v>
      </c>
      <c r="X63" s="42">
        <v>57.9</v>
      </c>
      <c r="Y63" s="43">
        <v>154.4</v>
      </c>
      <c r="Z63" s="41">
        <v>456.89472360000002</v>
      </c>
    </row>
    <row r="64" spans="1:26" x14ac:dyDescent="0.25">
      <c r="A64" s="51" t="s">
        <v>35</v>
      </c>
      <c r="B64" s="11">
        <v>723.21457778326919</v>
      </c>
      <c r="C64" s="12">
        <v>644.79904742363692</v>
      </c>
      <c r="D64" s="13">
        <v>529.30880097566671</v>
      </c>
      <c r="E64" s="11">
        <v>710.87816268250003</v>
      </c>
      <c r="F64" s="12">
        <v>632.26577518325598</v>
      </c>
      <c r="G64" s="13">
        <v>521.85657275566678</v>
      </c>
      <c r="H64" s="11">
        <v>4138.0083341960417</v>
      </c>
      <c r="I64" s="12">
        <v>3704.2971806032169</v>
      </c>
      <c r="J64" s="13">
        <v>2994.5670790820941</v>
      </c>
      <c r="K64" s="11">
        <v>4129.4326582028125</v>
      </c>
      <c r="L64" s="12">
        <v>3602.0259384980554</v>
      </c>
      <c r="M64" s="13">
        <v>2995.5842333133442</v>
      </c>
      <c r="N64" s="11">
        <v>1556.0802197154999</v>
      </c>
      <c r="O64" s="12">
        <v>1384.0695513022927</v>
      </c>
      <c r="P64" s="13">
        <v>1385.6489584462499</v>
      </c>
      <c r="Q64" s="11">
        <v>308.94888966508927</v>
      </c>
      <c r="R64" s="12">
        <v>311.58861696205292</v>
      </c>
      <c r="S64" s="13">
        <v>254.39704468882212</v>
      </c>
      <c r="T64" s="11">
        <v>106.93018398150001</v>
      </c>
      <c r="U64" s="12">
        <v>105.82580403335463</v>
      </c>
      <c r="V64" s="13">
        <v>75.053934037391898</v>
      </c>
      <c r="W64" s="11">
        <v>1692.5436504187501</v>
      </c>
      <c r="X64" s="12">
        <v>1733.4009908842856</v>
      </c>
      <c r="Y64" s="13">
        <v>1224.4295454882142</v>
      </c>
      <c r="Z64" s="11">
        <v>1297.3337321812501</v>
      </c>
    </row>
    <row r="65" spans="1:26" x14ac:dyDescent="0.25">
      <c r="A65" s="33" t="s">
        <v>17</v>
      </c>
      <c r="B65" s="34">
        <v>26</v>
      </c>
      <c r="C65" s="35">
        <v>21</v>
      </c>
      <c r="D65" s="36">
        <v>21</v>
      </c>
      <c r="E65" s="34">
        <v>26</v>
      </c>
      <c r="F65" s="35">
        <v>21</v>
      </c>
      <c r="G65" s="36">
        <v>21</v>
      </c>
      <c r="H65" s="34">
        <v>24</v>
      </c>
      <c r="I65" s="35">
        <v>19</v>
      </c>
      <c r="J65" s="36">
        <v>20</v>
      </c>
      <c r="K65" s="34">
        <v>24</v>
      </c>
      <c r="L65" s="35">
        <v>20</v>
      </c>
      <c r="M65" s="36">
        <v>20</v>
      </c>
      <c r="N65" s="34">
        <v>10</v>
      </c>
      <c r="O65" s="35">
        <v>10</v>
      </c>
      <c r="P65" s="36">
        <v>8</v>
      </c>
      <c r="Q65" s="34">
        <v>14</v>
      </c>
      <c r="R65" s="35">
        <v>13</v>
      </c>
      <c r="S65" s="36">
        <v>13</v>
      </c>
      <c r="T65" s="34">
        <v>14</v>
      </c>
      <c r="U65" s="35">
        <v>13</v>
      </c>
      <c r="V65" s="36">
        <v>12</v>
      </c>
      <c r="W65" s="34">
        <v>8</v>
      </c>
      <c r="X65" s="35">
        <v>7</v>
      </c>
      <c r="Y65" s="36">
        <v>7</v>
      </c>
      <c r="Z65" s="34">
        <v>8</v>
      </c>
    </row>
    <row r="66" spans="1:26" x14ac:dyDescent="0.25">
      <c r="A66" s="33" t="s">
        <v>18</v>
      </c>
      <c r="B66" s="37">
        <v>1000</v>
      </c>
      <c r="C66" s="38">
        <v>1000</v>
      </c>
      <c r="D66" s="39">
        <v>850</v>
      </c>
      <c r="E66" s="37">
        <v>1000</v>
      </c>
      <c r="F66" s="38">
        <v>1000</v>
      </c>
      <c r="G66" s="39">
        <v>850</v>
      </c>
      <c r="H66" s="37">
        <v>7750</v>
      </c>
      <c r="I66" s="38">
        <v>7750</v>
      </c>
      <c r="J66" s="39">
        <v>6200</v>
      </c>
      <c r="K66" s="37">
        <v>7750</v>
      </c>
      <c r="L66" s="38">
        <v>7750</v>
      </c>
      <c r="M66" s="39">
        <v>6200</v>
      </c>
      <c r="N66" s="37">
        <v>3000</v>
      </c>
      <c r="O66" s="38">
        <v>3000</v>
      </c>
      <c r="P66" s="39">
        <v>3000</v>
      </c>
      <c r="Q66" s="37">
        <v>1000</v>
      </c>
      <c r="R66" s="38">
        <v>1000</v>
      </c>
      <c r="S66" s="39">
        <v>650</v>
      </c>
      <c r="T66" s="37">
        <v>500</v>
      </c>
      <c r="U66" s="38">
        <v>500</v>
      </c>
      <c r="V66" s="39">
        <v>250</v>
      </c>
      <c r="W66" s="37">
        <v>4950</v>
      </c>
      <c r="X66" s="38">
        <v>4950</v>
      </c>
      <c r="Y66" s="39">
        <v>3465</v>
      </c>
      <c r="Z66" s="37">
        <v>2600</v>
      </c>
    </row>
    <row r="67" spans="1:26" ht="15.75" thickBot="1" x14ac:dyDescent="0.3">
      <c r="A67" s="40" t="s">
        <v>19</v>
      </c>
      <c r="B67" s="41">
        <v>399.39538974999999</v>
      </c>
      <c r="C67" s="42">
        <v>395.40143585250001</v>
      </c>
      <c r="D67" s="43">
        <v>257.01093330412499</v>
      </c>
      <c r="E67" s="41">
        <v>399.39538974999999</v>
      </c>
      <c r="F67" s="42">
        <v>395.40143585250001</v>
      </c>
      <c r="G67" s="43">
        <v>257.01093330412499</v>
      </c>
      <c r="H67" s="41">
        <v>265</v>
      </c>
      <c r="I67" s="42">
        <v>235</v>
      </c>
      <c r="J67" s="43">
        <v>140</v>
      </c>
      <c r="K67" s="41">
        <v>265</v>
      </c>
      <c r="L67" s="42">
        <v>235</v>
      </c>
      <c r="M67" s="43">
        <v>140</v>
      </c>
      <c r="N67" s="41">
        <v>624.21471881999992</v>
      </c>
      <c r="O67" s="42">
        <v>624.21471881999992</v>
      </c>
      <c r="P67" s="43">
        <v>624.21471881999992</v>
      </c>
      <c r="Q67" s="41">
        <v>119.818616925</v>
      </c>
      <c r="R67" s="42">
        <v>119.818616925</v>
      </c>
      <c r="S67" s="43">
        <v>77.882101001249993</v>
      </c>
      <c r="T67" s="41">
        <v>19.969769487499999</v>
      </c>
      <c r="U67" s="42">
        <v>14.641834988234999</v>
      </c>
      <c r="V67" s="43">
        <v>9.5171927423527496</v>
      </c>
      <c r="W67" s="41">
        <v>100</v>
      </c>
      <c r="X67" s="42">
        <v>57.9</v>
      </c>
      <c r="Y67" s="43">
        <v>154.4</v>
      </c>
      <c r="Z67" s="41">
        <v>650</v>
      </c>
    </row>
    <row r="68" spans="1:26" x14ac:dyDescent="0.25">
      <c r="A68" s="51" t="s">
        <v>36</v>
      </c>
      <c r="B68" s="11">
        <v>668.70025212704343</v>
      </c>
      <c r="C68" s="12">
        <v>607.07920700780551</v>
      </c>
      <c r="D68" s="13">
        <v>486.47830854930794</v>
      </c>
      <c r="E68" s="11">
        <v>660.40691331747826</v>
      </c>
      <c r="F68" s="12">
        <v>598.45705606069453</v>
      </c>
      <c r="G68" s="13">
        <v>478.88637209562376</v>
      </c>
      <c r="H68" s="11">
        <v>3712.6694624595457</v>
      </c>
      <c r="I68" s="12">
        <v>3278.8687520058825</v>
      </c>
      <c r="J68" s="13">
        <v>2686.4842470201665</v>
      </c>
      <c r="K68" s="11">
        <v>3707.2149170050002</v>
      </c>
      <c r="L68" s="12">
        <v>3272.251104947059</v>
      </c>
      <c r="M68" s="13">
        <v>2663.3564429992944</v>
      </c>
      <c r="N68" s="11">
        <v>1448.72535266</v>
      </c>
      <c r="O68" s="12">
        <v>1356.7698804962499</v>
      </c>
      <c r="P68" s="13">
        <v>1243.4430701082499</v>
      </c>
      <c r="Q68" s="11">
        <v>307.5971328748077</v>
      </c>
      <c r="R68" s="12">
        <v>311.56356061437504</v>
      </c>
      <c r="S68" s="13">
        <v>257.64953911755208</v>
      </c>
      <c r="T68" s="11">
        <v>111.58398123815385</v>
      </c>
      <c r="U68" s="12">
        <v>111.42605064966666</v>
      </c>
      <c r="V68" s="13">
        <v>78.689801725599992</v>
      </c>
      <c r="W68" s="11">
        <v>1682.6686504187501</v>
      </c>
      <c r="X68" s="12">
        <v>1725.4009908842856</v>
      </c>
      <c r="Y68" s="13">
        <v>1007.0866883453571</v>
      </c>
      <c r="Z68" s="11">
        <v>1244.3702118200001</v>
      </c>
    </row>
    <row r="69" spans="1:26" x14ac:dyDescent="0.25">
      <c r="A69" s="33" t="s">
        <v>17</v>
      </c>
      <c r="B69" s="34">
        <v>23</v>
      </c>
      <c r="C69" s="35">
        <v>18</v>
      </c>
      <c r="D69" s="36">
        <v>19</v>
      </c>
      <c r="E69" s="34">
        <v>23</v>
      </c>
      <c r="F69" s="35">
        <v>18</v>
      </c>
      <c r="G69" s="36">
        <v>19</v>
      </c>
      <c r="H69" s="34">
        <v>22</v>
      </c>
      <c r="I69" s="35">
        <v>17</v>
      </c>
      <c r="J69" s="36">
        <v>18</v>
      </c>
      <c r="K69" s="34">
        <v>22</v>
      </c>
      <c r="L69" s="35">
        <v>17</v>
      </c>
      <c r="M69" s="36">
        <v>17</v>
      </c>
      <c r="N69" s="34">
        <v>9</v>
      </c>
      <c r="O69" s="35">
        <v>8</v>
      </c>
      <c r="P69" s="36">
        <v>8</v>
      </c>
      <c r="Q69" s="34">
        <v>13</v>
      </c>
      <c r="R69" s="35">
        <v>12</v>
      </c>
      <c r="S69" s="36">
        <v>12</v>
      </c>
      <c r="T69" s="34">
        <v>13</v>
      </c>
      <c r="U69" s="35">
        <v>12</v>
      </c>
      <c r="V69" s="36">
        <v>11</v>
      </c>
      <c r="W69" s="34">
        <v>8</v>
      </c>
      <c r="X69" s="35">
        <v>7</v>
      </c>
      <c r="Y69" s="36">
        <v>7</v>
      </c>
      <c r="Z69" s="34">
        <v>6</v>
      </c>
    </row>
    <row r="70" spans="1:26" x14ac:dyDescent="0.25">
      <c r="A70" s="33" t="s">
        <v>18</v>
      </c>
      <c r="B70" s="37">
        <v>1000</v>
      </c>
      <c r="C70" s="38">
        <v>1000</v>
      </c>
      <c r="D70" s="39">
        <v>850</v>
      </c>
      <c r="E70" s="37">
        <v>1000</v>
      </c>
      <c r="F70" s="38">
        <v>1000</v>
      </c>
      <c r="G70" s="39">
        <v>850</v>
      </c>
      <c r="H70" s="37">
        <v>7000</v>
      </c>
      <c r="I70" s="38">
        <v>5351.3499999999995</v>
      </c>
      <c r="J70" s="39">
        <v>4619.0599999999995</v>
      </c>
      <c r="K70" s="37">
        <v>7000</v>
      </c>
      <c r="L70" s="38">
        <v>5351.3499999999995</v>
      </c>
      <c r="M70" s="39">
        <v>4619.0599999999995</v>
      </c>
      <c r="N70" s="37">
        <v>3000</v>
      </c>
      <c r="O70" s="38">
        <v>3000</v>
      </c>
      <c r="P70" s="39">
        <v>3000</v>
      </c>
      <c r="Q70" s="37">
        <v>850</v>
      </c>
      <c r="R70" s="38">
        <v>850</v>
      </c>
      <c r="S70" s="39">
        <v>553</v>
      </c>
      <c r="T70" s="37">
        <v>500</v>
      </c>
      <c r="U70" s="38">
        <v>500</v>
      </c>
      <c r="V70" s="39">
        <v>250</v>
      </c>
      <c r="W70" s="37">
        <v>4950</v>
      </c>
      <c r="X70" s="38">
        <v>4950</v>
      </c>
      <c r="Y70" s="39">
        <v>2240.6081364974998</v>
      </c>
      <c r="Z70" s="37">
        <v>2600</v>
      </c>
    </row>
    <row r="71" spans="1:26" ht="15.75" thickBot="1" x14ac:dyDescent="0.3">
      <c r="A71" s="40" t="s">
        <v>19</v>
      </c>
      <c r="B71" s="41">
        <v>165.688082847</v>
      </c>
      <c r="C71" s="42">
        <v>296.68367575000002</v>
      </c>
      <c r="D71" s="43">
        <v>132.55046627760001</v>
      </c>
      <c r="E71" s="41">
        <v>165.688082847</v>
      </c>
      <c r="F71" s="42">
        <v>296.68367575000002</v>
      </c>
      <c r="G71" s="43">
        <v>132.55046627760001</v>
      </c>
      <c r="H71" s="41">
        <v>240</v>
      </c>
      <c r="I71" s="42">
        <v>215</v>
      </c>
      <c r="J71" s="43">
        <v>120</v>
      </c>
      <c r="K71" s="41">
        <v>240</v>
      </c>
      <c r="L71" s="42">
        <v>215</v>
      </c>
      <c r="M71" s="43">
        <v>120</v>
      </c>
      <c r="N71" s="41">
        <v>624.21471881999992</v>
      </c>
      <c r="O71" s="42">
        <v>624.21471881999992</v>
      </c>
      <c r="P71" s="43">
        <v>624.21471881999992</v>
      </c>
      <c r="Q71" s="41">
        <v>139.78838641249999</v>
      </c>
      <c r="R71" s="42">
        <v>139.78838641249999</v>
      </c>
      <c r="S71" s="43">
        <v>118.82012845062499</v>
      </c>
      <c r="T71" s="41">
        <v>35</v>
      </c>
      <c r="U71" s="42">
        <v>35</v>
      </c>
      <c r="V71" s="43">
        <v>30</v>
      </c>
      <c r="W71" s="41">
        <v>100</v>
      </c>
      <c r="X71" s="42">
        <v>57.9</v>
      </c>
      <c r="Y71" s="43">
        <v>154.40000000000003</v>
      </c>
      <c r="Z71" s="41">
        <v>416.22127091999999</v>
      </c>
    </row>
    <row r="72" spans="1:26" x14ac:dyDescent="0.25">
      <c r="A72" s="51" t="s">
        <v>37</v>
      </c>
      <c r="B72" s="11">
        <v>635.44578107052087</v>
      </c>
      <c r="C72" s="12">
        <v>548.99552059455971</v>
      </c>
      <c r="D72" s="13">
        <v>454.64827571630286</v>
      </c>
      <c r="E72" s="11">
        <v>628.83133137802076</v>
      </c>
      <c r="F72" s="12">
        <v>542.83558474215965</v>
      </c>
      <c r="G72" s="13">
        <v>448.47343608530281</v>
      </c>
      <c r="H72" s="11">
        <v>3559.7619347001305</v>
      </c>
      <c r="I72" s="12">
        <v>3010.7248491084438</v>
      </c>
      <c r="J72" s="13">
        <v>2521.3430870337947</v>
      </c>
      <c r="K72" s="11">
        <v>3554.5445433957825</v>
      </c>
      <c r="L72" s="12">
        <v>3004.803796476865</v>
      </c>
      <c r="M72" s="13">
        <v>2517.1983501916898</v>
      </c>
      <c r="N72" s="11">
        <v>1399.2843739088889</v>
      </c>
      <c r="O72" s="12">
        <v>1315.9047868387124</v>
      </c>
      <c r="P72" s="13">
        <v>1178.6636194017142</v>
      </c>
      <c r="Q72" s="11">
        <v>267.11746906684618</v>
      </c>
      <c r="R72" s="12">
        <v>268.40963406683335</v>
      </c>
      <c r="S72" s="13">
        <v>223.31000124969583</v>
      </c>
      <c r="T72" s="11">
        <v>100.22031195373572</v>
      </c>
      <c r="U72" s="12">
        <v>98.77456288182492</v>
      </c>
      <c r="V72" s="13">
        <v>68.363633704051082</v>
      </c>
      <c r="W72" s="11">
        <v>1527.7628044285714</v>
      </c>
      <c r="X72" s="12">
        <v>1557.9662273066667</v>
      </c>
      <c r="Y72" s="13">
        <v>791.31644698666662</v>
      </c>
      <c r="Z72" s="11">
        <v>1244.3702118200001</v>
      </c>
    </row>
    <row r="73" spans="1:26" x14ac:dyDescent="0.25">
      <c r="A73" s="33" t="s">
        <v>17</v>
      </c>
      <c r="B73" s="34">
        <v>24</v>
      </c>
      <c r="C73" s="35">
        <v>20</v>
      </c>
      <c r="D73" s="36">
        <v>20</v>
      </c>
      <c r="E73" s="34">
        <v>24</v>
      </c>
      <c r="F73" s="35">
        <v>20</v>
      </c>
      <c r="G73" s="36">
        <v>20</v>
      </c>
      <c r="H73" s="34">
        <v>23</v>
      </c>
      <c r="I73" s="35">
        <v>19</v>
      </c>
      <c r="J73" s="36">
        <v>19</v>
      </c>
      <c r="K73" s="34">
        <v>23</v>
      </c>
      <c r="L73" s="35">
        <v>19</v>
      </c>
      <c r="M73" s="36">
        <v>19</v>
      </c>
      <c r="N73" s="34">
        <v>9</v>
      </c>
      <c r="O73" s="35">
        <v>9</v>
      </c>
      <c r="P73" s="36">
        <v>7</v>
      </c>
      <c r="Q73" s="34">
        <v>13</v>
      </c>
      <c r="R73" s="35">
        <v>12</v>
      </c>
      <c r="S73" s="36">
        <v>12</v>
      </c>
      <c r="T73" s="34">
        <v>14</v>
      </c>
      <c r="U73" s="35">
        <v>13</v>
      </c>
      <c r="V73" s="36">
        <v>12</v>
      </c>
      <c r="W73" s="34">
        <v>7</v>
      </c>
      <c r="X73" s="35">
        <v>6</v>
      </c>
      <c r="Y73" s="36">
        <v>6</v>
      </c>
      <c r="Z73" s="34">
        <v>6</v>
      </c>
    </row>
    <row r="74" spans="1:26" x14ac:dyDescent="0.25">
      <c r="A74" s="33" t="s">
        <v>18</v>
      </c>
      <c r="B74" s="37">
        <v>1000</v>
      </c>
      <c r="C74" s="38">
        <v>1000</v>
      </c>
      <c r="D74" s="39">
        <v>850</v>
      </c>
      <c r="E74" s="37">
        <v>1000</v>
      </c>
      <c r="F74" s="38">
        <v>1000</v>
      </c>
      <c r="G74" s="39">
        <v>850</v>
      </c>
      <c r="H74" s="37">
        <v>7000</v>
      </c>
      <c r="I74" s="38">
        <v>5351.3499999999995</v>
      </c>
      <c r="J74" s="39">
        <v>4619.0599999999995</v>
      </c>
      <c r="K74" s="37">
        <v>7000</v>
      </c>
      <c r="L74" s="38">
        <v>5351.3499999999995</v>
      </c>
      <c r="M74" s="39">
        <v>4619.0599999999995</v>
      </c>
      <c r="N74" s="37">
        <v>3000</v>
      </c>
      <c r="O74" s="38">
        <v>3000</v>
      </c>
      <c r="P74" s="39">
        <v>3000</v>
      </c>
      <c r="Q74" s="37">
        <v>600</v>
      </c>
      <c r="R74" s="38">
        <v>600</v>
      </c>
      <c r="S74" s="39">
        <v>453.97434095999995</v>
      </c>
      <c r="T74" s="37">
        <v>500</v>
      </c>
      <c r="U74" s="38">
        <v>500</v>
      </c>
      <c r="V74" s="39">
        <v>250</v>
      </c>
      <c r="W74" s="37">
        <v>4950</v>
      </c>
      <c r="X74" s="38">
        <v>4950</v>
      </c>
      <c r="Y74" s="39">
        <v>1980</v>
      </c>
      <c r="Z74" s="37">
        <v>2600</v>
      </c>
    </row>
    <row r="75" spans="1:26" ht="15.75" thickBot="1" x14ac:dyDescent="0.3">
      <c r="A75" s="40" t="s">
        <v>19</v>
      </c>
      <c r="B75" s="41">
        <v>165.688082847</v>
      </c>
      <c r="C75" s="42">
        <v>161.37028802249432</v>
      </c>
      <c r="D75" s="43">
        <v>132.55046627760001</v>
      </c>
      <c r="E75" s="41">
        <v>165.688082847</v>
      </c>
      <c r="F75" s="42">
        <v>161.37028802249432</v>
      </c>
      <c r="G75" s="43">
        <v>132.55046627760001</v>
      </c>
      <c r="H75" s="41">
        <v>240</v>
      </c>
      <c r="I75" s="42">
        <v>215</v>
      </c>
      <c r="J75" s="43">
        <v>120</v>
      </c>
      <c r="K75" s="41">
        <v>240</v>
      </c>
      <c r="L75" s="42">
        <v>215</v>
      </c>
      <c r="M75" s="43">
        <v>120</v>
      </c>
      <c r="N75" s="41">
        <v>576.30637511999998</v>
      </c>
      <c r="O75" s="42">
        <v>489.86041885200001</v>
      </c>
      <c r="P75" s="43">
        <v>461.045100096</v>
      </c>
      <c r="Q75" s="41">
        <v>144.07659378</v>
      </c>
      <c r="R75" s="42">
        <v>122.465104713</v>
      </c>
      <c r="S75" s="43">
        <v>103.53504114135002</v>
      </c>
      <c r="T75" s="41">
        <v>26.5474464465</v>
      </c>
      <c r="U75" s="42">
        <v>19.464587734573801</v>
      </c>
      <c r="V75" s="43">
        <v>12.651982027472968</v>
      </c>
      <c r="W75" s="41">
        <v>100</v>
      </c>
      <c r="X75" s="42">
        <v>57.9</v>
      </c>
      <c r="Y75" s="43">
        <v>146.25</v>
      </c>
      <c r="Z75" s="41">
        <v>416.22127091999999</v>
      </c>
    </row>
    <row r="76" spans="1:26" x14ac:dyDescent="0.25">
      <c r="A76" s="51" t="s">
        <v>38</v>
      </c>
      <c r="B76" s="11">
        <v>608.68085633478256</v>
      </c>
      <c r="C76" s="12">
        <v>513.34223256715779</v>
      </c>
      <c r="D76" s="13">
        <v>434.2122995909474</v>
      </c>
      <c r="E76" s="11">
        <v>601.77882187304351</v>
      </c>
      <c r="F76" s="12">
        <v>506.8580895646316</v>
      </c>
      <c r="G76" s="13">
        <v>427.71246840042102</v>
      </c>
      <c r="H76" s="11">
        <v>3472.7844301576088</v>
      </c>
      <c r="I76" s="12">
        <v>2910.9571999869145</v>
      </c>
      <c r="J76" s="13">
        <v>2470.423784236842</v>
      </c>
      <c r="K76" s="11">
        <v>3467.5670388532612</v>
      </c>
      <c r="L76" s="12">
        <v>2905.0361473553357</v>
      </c>
      <c r="M76" s="13">
        <v>2466.2790473947371</v>
      </c>
      <c r="N76" s="11">
        <v>1314.6779786466666</v>
      </c>
      <c r="O76" s="12">
        <v>1229.903071301331</v>
      </c>
      <c r="P76" s="13">
        <v>1031.7891985742856</v>
      </c>
      <c r="Q76" s="11">
        <v>254.47411999692306</v>
      </c>
      <c r="R76" s="12">
        <v>254.01362999666665</v>
      </c>
      <c r="S76" s="13">
        <v>231.92507957333333</v>
      </c>
      <c r="T76" s="11">
        <v>98.400816603071434</v>
      </c>
      <c r="U76" s="12">
        <v>96.987403155230766</v>
      </c>
      <c r="V76" s="13">
        <v>62.920370006577777</v>
      </c>
      <c r="W76" s="11">
        <v>1461.7924538749999</v>
      </c>
      <c r="X76" s="12">
        <v>1463.9710519771429</v>
      </c>
      <c r="Y76" s="13">
        <v>703.98552598857145</v>
      </c>
      <c r="Z76" s="11">
        <v>1107.4991285000001</v>
      </c>
    </row>
    <row r="77" spans="1:26" x14ac:dyDescent="0.25">
      <c r="A77" s="33" t="s">
        <v>17</v>
      </c>
      <c r="B77" s="34">
        <v>23</v>
      </c>
      <c r="C77" s="35">
        <v>19</v>
      </c>
      <c r="D77" s="36">
        <v>19</v>
      </c>
      <c r="E77" s="34">
        <v>23</v>
      </c>
      <c r="F77" s="35">
        <v>19</v>
      </c>
      <c r="G77" s="36">
        <v>19</v>
      </c>
      <c r="H77" s="34">
        <v>23</v>
      </c>
      <c r="I77" s="35">
        <v>19</v>
      </c>
      <c r="J77" s="36">
        <v>19</v>
      </c>
      <c r="K77" s="34">
        <v>23</v>
      </c>
      <c r="L77" s="35">
        <v>19</v>
      </c>
      <c r="M77" s="36">
        <v>19</v>
      </c>
      <c r="N77" s="34">
        <v>9</v>
      </c>
      <c r="O77" s="35">
        <v>9</v>
      </c>
      <c r="P77" s="36">
        <v>7</v>
      </c>
      <c r="Q77" s="34">
        <v>13</v>
      </c>
      <c r="R77" s="35">
        <v>12</v>
      </c>
      <c r="S77" s="36">
        <v>9</v>
      </c>
      <c r="T77" s="34">
        <v>14</v>
      </c>
      <c r="U77" s="35">
        <v>13</v>
      </c>
      <c r="V77" s="36">
        <v>9</v>
      </c>
      <c r="W77" s="34">
        <v>8</v>
      </c>
      <c r="X77" s="35">
        <v>7</v>
      </c>
      <c r="Y77" s="36">
        <v>7</v>
      </c>
      <c r="Z77" s="34">
        <v>7</v>
      </c>
    </row>
    <row r="78" spans="1:26" x14ac:dyDescent="0.25">
      <c r="A78" s="33" t="s">
        <v>18</v>
      </c>
      <c r="B78" s="37">
        <v>1000</v>
      </c>
      <c r="C78" s="38">
        <v>1000</v>
      </c>
      <c r="D78" s="39">
        <v>850</v>
      </c>
      <c r="E78" s="37">
        <v>1000</v>
      </c>
      <c r="F78" s="38">
        <v>1000</v>
      </c>
      <c r="G78" s="39">
        <v>850</v>
      </c>
      <c r="H78" s="37">
        <v>7000</v>
      </c>
      <c r="I78" s="38">
        <v>5351.3499999999995</v>
      </c>
      <c r="J78" s="39">
        <v>4619.0599999999995</v>
      </c>
      <c r="K78" s="37">
        <v>7000</v>
      </c>
      <c r="L78" s="38">
        <v>5351.3499999999995</v>
      </c>
      <c r="M78" s="39">
        <v>4619.0599999999995</v>
      </c>
      <c r="N78" s="37">
        <v>3000</v>
      </c>
      <c r="O78" s="38">
        <v>3000</v>
      </c>
      <c r="P78" s="39">
        <v>3000</v>
      </c>
      <c r="Q78" s="37">
        <v>600</v>
      </c>
      <c r="R78" s="38">
        <v>600</v>
      </c>
      <c r="S78" s="39">
        <v>453.97434095999995</v>
      </c>
      <c r="T78" s="37">
        <v>500</v>
      </c>
      <c r="U78" s="38">
        <v>500</v>
      </c>
      <c r="V78" s="39">
        <v>250</v>
      </c>
      <c r="W78" s="37">
        <v>4950</v>
      </c>
      <c r="X78" s="38">
        <v>4950</v>
      </c>
      <c r="Y78" s="39">
        <v>1980</v>
      </c>
      <c r="Z78" s="37">
        <v>2600</v>
      </c>
    </row>
    <row r="79" spans="1:26" ht="15.75" thickBot="1" x14ac:dyDescent="0.3">
      <c r="A79" s="40" t="s">
        <v>19</v>
      </c>
      <c r="B79" s="41">
        <v>81.449645000000004</v>
      </c>
      <c r="C79" s="42">
        <v>80.016131248000008</v>
      </c>
      <c r="D79" s="43">
        <v>65.159716000000003</v>
      </c>
      <c r="E79" s="41">
        <v>81.449645000000004</v>
      </c>
      <c r="F79" s="42">
        <v>80.016131248000008</v>
      </c>
      <c r="G79" s="43">
        <v>65.159716000000003</v>
      </c>
      <c r="H79" s="41">
        <v>200</v>
      </c>
      <c r="I79" s="42">
        <v>150</v>
      </c>
      <c r="J79" s="43">
        <v>100</v>
      </c>
      <c r="K79" s="41">
        <v>200</v>
      </c>
      <c r="L79" s="42">
        <v>150</v>
      </c>
      <c r="M79" s="43">
        <v>100</v>
      </c>
      <c r="N79" s="41">
        <v>260.63886400000001</v>
      </c>
      <c r="O79" s="42">
        <v>260.63886400000001</v>
      </c>
      <c r="P79" s="43">
        <v>208.51109120000001</v>
      </c>
      <c r="Q79" s="41">
        <v>120</v>
      </c>
      <c r="R79" s="42">
        <v>120</v>
      </c>
      <c r="S79" s="43">
        <v>143.35137520000001</v>
      </c>
      <c r="T79" s="41">
        <v>18.619388847000003</v>
      </c>
      <c r="U79" s="42">
        <v>14.664</v>
      </c>
      <c r="V79" s="43">
        <v>14.895511077600004</v>
      </c>
      <c r="W79" s="41">
        <v>100</v>
      </c>
      <c r="X79" s="42">
        <v>57.9</v>
      </c>
      <c r="Y79" s="43">
        <v>146.25</v>
      </c>
      <c r="Z79" s="41">
        <v>252.49389950000003</v>
      </c>
    </row>
    <row r="80" spans="1:26" x14ac:dyDescent="0.25">
      <c r="A80" s="51" t="s">
        <v>39</v>
      </c>
      <c r="B80" s="11">
        <v>676.91721831474035</v>
      </c>
      <c r="C80" s="12">
        <v>608.88152497274041</v>
      </c>
      <c r="D80" s="13">
        <v>495.89039262437421</v>
      </c>
      <c r="E80" s="11">
        <v>666.08080321397108</v>
      </c>
      <c r="F80" s="12">
        <v>598.20539558950236</v>
      </c>
      <c r="G80" s="13">
        <v>489.86781114164694</v>
      </c>
      <c r="H80" s="11">
        <v>3919.9671683400998</v>
      </c>
      <c r="I80" s="12">
        <v>3528.3117744514748</v>
      </c>
      <c r="J80" s="13">
        <v>2861.5859409705495</v>
      </c>
      <c r="K80" s="11">
        <v>3890.1671683400996</v>
      </c>
      <c r="L80" s="12">
        <v>3491.4367744514748</v>
      </c>
      <c r="M80" s="13">
        <v>2862.554659286026</v>
      </c>
      <c r="N80" s="11">
        <v>1546.8528173939999</v>
      </c>
      <c r="O80" s="12">
        <v>1462.5176715522221</v>
      </c>
      <c r="P80" s="13">
        <v>1243.4430701082499</v>
      </c>
      <c r="Q80" s="11">
        <v>285.21008735221432</v>
      </c>
      <c r="R80" s="12">
        <v>281.76470945623078</v>
      </c>
      <c r="S80" s="13">
        <v>237.50080704028079</v>
      </c>
      <c r="T80" s="11">
        <v>102.91780684951787</v>
      </c>
      <c r="U80" s="12">
        <v>101.73652630077875</v>
      </c>
      <c r="V80" s="13">
        <v>71.819993073650977</v>
      </c>
      <c r="W80" s="11">
        <v>1598.1499114833334</v>
      </c>
      <c r="X80" s="12">
        <v>1615.22586702375</v>
      </c>
      <c r="Y80" s="13">
        <v>899.15710230218747</v>
      </c>
      <c r="Z80" s="11">
        <v>1285.7142857142858</v>
      </c>
    </row>
    <row r="81" spans="1:26" x14ac:dyDescent="0.25">
      <c r="A81" s="33" t="s">
        <v>17</v>
      </c>
      <c r="B81" s="34">
        <v>26</v>
      </c>
      <c r="C81" s="35">
        <v>21</v>
      </c>
      <c r="D81" s="36">
        <v>22</v>
      </c>
      <c r="E81" s="34">
        <v>26</v>
      </c>
      <c r="F81" s="35">
        <v>21</v>
      </c>
      <c r="G81" s="36">
        <v>22</v>
      </c>
      <c r="H81" s="34">
        <v>25</v>
      </c>
      <c r="I81" s="35">
        <v>20</v>
      </c>
      <c r="J81" s="36">
        <v>21</v>
      </c>
      <c r="K81" s="34">
        <v>25</v>
      </c>
      <c r="L81" s="35">
        <v>20</v>
      </c>
      <c r="M81" s="36">
        <v>21</v>
      </c>
      <c r="N81" s="34">
        <v>10</v>
      </c>
      <c r="O81" s="35">
        <v>9</v>
      </c>
      <c r="P81" s="36">
        <v>8</v>
      </c>
      <c r="Q81" s="34">
        <v>14</v>
      </c>
      <c r="R81" s="35">
        <v>13</v>
      </c>
      <c r="S81" s="36">
        <v>13</v>
      </c>
      <c r="T81" s="34">
        <v>14</v>
      </c>
      <c r="U81" s="35">
        <v>13</v>
      </c>
      <c r="V81" s="36">
        <v>12</v>
      </c>
      <c r="W81" s="34">
        <v>9</v>
      </c>
      <c r="X81" s="35">
        <v>8</v>
      </c>
      <c r="Y81" s="36">
        <v>8</v>
      </c>
      <c r="Z81" s="34">
        <v>7</v>
      </c>
    </row>
    <row r="82" spans="1:26" x14ac:dyDescent="0.25">
      <c r="A82" s="33" t="s">
        <v>18</v>
      </c>
      <c r="B82" s="37">
        <v>1000</v>
      </c>
      <c r="C82" s="38">
        <v>1000</v>
      </c>
      <c r="D82" s="39">
        <v>850</v>
      </c>
      <c r="E82" s="37">
        <v>1000</v>
      </c>
      <c r="F82" s="38">
        <v>1000</v>
      </c>
      <c r="G82" s="39">
        <v>850</v>
      </c>
      <c r="H82" s="37">
        <v>7750</v>
      </c>
      <c r="I82" s="38">
        <v>7750</v>
      </c>
      <c r="J82" s="39">
        <v>6200</v>
      </c>
      <c r="K82" s="37">
        <v>7750</v>
      </c>
      <c r="L82" s="38">
        <v>7750</v>
      </c>
      <c r="M82" s="39">
        <v>6200</v>
      </c>
      <c r="N82" s="37">
        <v>3000</v>
      </c>
      <c r="O82" s="38">
        <v>3000</v>
      </c>
      <c r="P82" s="39">
        <v>3000</v>
      </c>
      <c r="Q82" s="37">
        <v>700</v>
      </c>
      <c r="R82" s="38">
        <v>700</v>
      </c>
      <c r="S82" s="39">
        <v>480</v>
      </c>
      <c r="T82" s="37">
        <v>500</v>
      </c>
      <c r="U82" s="38">
        <v>500</v>
      </c>
      <c r="V82" s="39">
        <v>250</v>
      </c>
      <c r="W82" s="37">
        <v>4950</v>
      </c>
      <c r="X82" s="38">
        <v>4950</v>
      </c>
      <c r="Y82" s="39">
        <v>2240.6081364974998</v>
      </c>
      <c r="Z82" s="37">
        <v>2600</v>
      </c>
    </row>
    <row r="83" spans="1:26" ht="15.75" thickBot="1" x14ac:dyDescent="0.3">
      <c r="A83" s="40" t="s">
        <v>19</v>
      </c>
      <c r="B83" s="41">
        <v>155</v>
      </c>
      <c r="C83" s="42">
        <v>221.81307009</v>
      </c>
      <c r="D83" s="43">
        <v>124</v>
      </c>
      <c r="E83" s="41">
        <v>155</v>
      </c>
      <c r="F83" s="42">
        <v>221.81307009</v>
      </c>
      <c r="G83" s="43">
        <v>124</v>
      </c>
      <c r="H83" s="41">
        <v>240</v>
      </c>
      <c r="I83" s="42">
        <v>215</v>
      </c>
      <c r="J83" s="43">
        <v>120</v>
      </c>
      <c r="K83" s="41">
        <v>240</v>
      </c>
      <c r="L83" s="42">
        <v>215</v>
      </c>
      <c r="M83" s="43">
        <v>120</v>
      </c>
      <c r="N83" s="41">
        <v>624.21471881999992</v>
      </c>
      <c r="O83" s="42">
        <v>624.21471881999992</v>
      </c>
      <c r="P83" s="43">
        <v>624.21471881999992</v>
      </c>
      <c r="Q83" s="41">
        <v>139.78838641249999</v>
      </c>
      <c r="R83" s="42">
        <v>139.78838641249999</v>
      </c>
      <c r="S83" s="43">
        <v>93.716022113025005</v>
      </c>
      <c r="T83" s="41">
        <v>24.029749259750002</v>
      </c>
      <c r="U83" s="42">
        <v>17.618612157248698</v>
      </c>
      <c r="V83" s="43">
        <v>11.452097902211655</v>
      </c>
      <c r="W83" s="41">
        <v>100</v>
      </c>
      <c r="X83" s="42">
        <v>57.9</v>
      </c>
      <c r="Y83" s="43">
        <v>154.4</v>
      </c>
      <c r="Z83" s="41">
        <v>650</v>
      </c>
    </row>
    <row r="84" spans="1:26" x14ac:dyDescent="0.25">
      <c r="A84" s="51" t="s">
        <v>443</v>
      </c>
      <c r="B84" s="11">
        <v>664.43459140113634</v>
      </c>
      <c r="C84" s="12">
        <v>604.32962510532354</v>
      </c>
      <c r="D84" s="13">
        <v>491.45272069773614</v>
      </c>
      <c r="E84" s="11">
        <v>656.62791900931825</v>
      </c>
      <c r="F84" s="12">
        <v>596.31793586720596</v>
      </c>
      <c r="G84" s="13">
        <v>484.11956555218057</v>
      </c>
      <c r="H84" s="11">
        <v>3624.1406617857147</v>
      </c>
      <c r="I84" s="12">
        <v>3206.6192817343749</v>
      </c>
      <c r="J84" s="13">
        <v>2654.7600478161762</v>
      </c>
      <c r="K84" s="11">
        <v>3618.4263760714289</v>
      </c>
      <c r="L84" s="12">
        <v>3199.5880317343749</v>
      </c>
      <c r="M84" s="13">
        <v>2685.3684645588237</v>
      </c>
      <c r="N84" s="11">
        <v>1448.72535266</v>
      </c>
      <c r="O84" s="12">
        <v>1356.7698804962499</v>
      </c>
      <c r="P84" s="13">
        <v>1243.4430701082499</v>
      </c>
      <c r="Q84" s="11">
        <v>296.05867133634615</v>
      </c>
      <c r="R84" s="12">
        <v>299.06356061437498</v>
      </c>
      <c r="S84" s="13">
        <v>249.48287245088542</v>
      </c>
      <c r="T84" s="11">
        <v>109.56903339200001</v>
      </c>
      <c r="U84" s="12">
        <v>109.28311950800001</v>
      </c>
      <c r="V84" s="13">
        <v>77.307983543781816</v>
      </c>
      <c r="W84" s="11">
        <v>1672.9186504187501</v>
      </c>
      <c r="X84" s="12">
        <v>1717.4009908842856</v>
      </c>
      <c r="Y84" s="13">
        <v>1001.8866883453571</v>
      </c>
      <c r="Z84" s="11">
        <v>1410</v>
      </c>
    </row>
    <row r="85" spans="1:26" x14ac:dyDescent="0.25">
      <c r="A85" s="52" t="s">
        <v>17</v>
      </c>
      <c r="B85" s="53">
        <v>22</v>
      </c>
      <c r="C85" s="54">
        <v>17</v>
      </c>
      <c r="D85" s="55">
        <v>18</v>
      </c>
      <c r="E85" s="53">
        <v>22</v>
      </c>
      <c r="F85" s="54">
        <v>17</v>
      </c>
      <c r="G85" s="55">
        <v>18</v>
      </c>
      <c r="H85" s="53">
        <v>21</v>
      </c>
      <c r="I85" s="54">
        <v>16</v>
      </c>
      <c r="J85" s="55">
        <v>17</v>
      </c>
      <c r="K85" s="53">
        <v>21</v>
      </c>
      <c r="L85" s="54">
        <v>16</v>
      </c>
      <c r="M85" s="55">
        <v>17</v>
      </c>
      <c r="N85" s="53">
        <v>9</v>
      </c>
      <c r="O85" s="54">
        <v>8</v>
      </c>
      <c r="P85" s="55">
        <v>8</v>
      </c>
      <c r="Q85" s="53">
        <v>13</v>
      </c>
      <c r="R85" s="54">
        <v>12</v>
      </c>
      <c r="S85" s="55">
        <v>12</v>
      </c>
      <c r="T85" s="53">
        <v>13</v>
      </c>
      <c r="U85" s="54">
        <v>12</v>
      </c>
      <c r="V85" s="55">
        <v>11</v>
      </c>
      <c r="W85" s="53">
        <v>8</v>
      </c>
      <c r="X85" s="54">
        <v>7</v>
      </c>
      <c r="Y85" s="55">
        <v>7</v>
      </c>
      <c r="Z85" s="53">
        <v>5</v>
      </c>
    </row>
    <row r="86" spans="1:26" x14ac:dyDescent="0.25">
      <c r="A86" s="33" t="s">
        <v>18</v>
      </c>
      <c r="B86" s="37">
        <v>1000</v>
      </c>
      <c r="C86" s="38">
        <v>1000</v>
      </c>
      <c r="D86" s="39">
        <v>850</v>
      </c>
      <c r="E86" s="37">
        <v>1000</v>
      </c>
      <c r="F86" s="38">
        <v>1000</v>
      </c>
      <c r="G86" s="39">
        <v>850</v>
      </c>
      <c r="H86" s="37">
        <v>7000</v>
      </c>
      <c r="I86" s="38">
        <v>5351.3499999999995</v>
      </c>
      <c r="J86" s="39">
        <v>4619.0599999999995</v>
      </c>
      <c r="K86" s="37">
        <v>7000</v>
      </c>
      <c r="L86" s="38">
        <v>5351.3499999999995</v>
      </c>
      <c r="M86" s="39">
        <v>4619.0599999999995</v>
      </c>
      <c r="N86" s="37">
        <v>3000</v>
      </c>
      <c r="O86" s="38">
        <v>3000</v>
      </c>
      <c r="P86" s="39">
        <v>3000</v>
      </c>
      <c r="Q86" s="37">
        <v>700</v>
      </c>
      <c r="R86" s="38">
        <v>700</v>
      </c>
      <c r="S86" s="39">
        <v>480</v>
      </c>
      <c r="T86" s="37">
        <v>500</v>
      </c>
      <c r="U86" s="38">
        <v>500</v>
      </c>
      <c r="V86" s="39">
        <v>250</v>
      </c>
      <c r="W86" s="37">
        <v>4950</v>
      </c>
      <c r="X86" s="38">
        <v>4950</v>
      </c>
      <c r="Y86" s="39">
        <v>2240.6081364974998</v>
      </c>
      <c r="Z86" s="37">
        <v>2600</v>
      </c>
    </row>
    <row r="87" spans="1:26" ht="15.75" thickBot="1" x14ac:dyDescent="0.3">
      <c r="A87" s="40" t="s">
        <v>19</v>
      </c>
      <c r="B87" s="22">
        <v>155</v>
      </c>
      <c r="C87" s="23">
        <v>200</v>
      </c>
      <c r="D87" s="24">
        <v>124</v>
      </c>
      <c r="E87" s="22">
        <v>155</v>
      </c>
      <c r="F87" s="23">
        <v>200</v>
      </c>
      <c r="G87" s="24">
        <v>124</v>
      </c>
      <c r="H87" s="22">
        <v>240</v>
      </c>
      <c r="I87" s="23">
        <v>210</v>
      </c>
      <c r="J87" s="24">
        <v>120</v>
      </c>
      <c r="K87" s="22">
        <v>240</v>
      </c>
      <c r="L87" s="23">
        <v>210</v>
      </c>
      <c r="M87" s="22">
        <v>120</v>
      </c>
      <c r="N87" s="22">
        <v>624.21471881999992</v>
      </c>
      <c r="O87" s="23">
        <v>624.21471881999992</v>
      </c>
      <c r="P87" s="24">
        <v>624.21471881999992</v>
      </c>
      <c r="Q87" s="22">
        <v>139.78838641249999</v>
      </c>
      <c r="R87" s="23">
        <v>139.78838641249999</v>
      </c>
      <c r="S87" s="24">
        <v>118.82012845062499</v>
      </c>
      <c r="T87" s="22">
        <v>35</v>
      </c>
      <c r="U87" s="23">
        <v>35</v>
      </c>
      <c r="V87" s="24">
        <v>30</v>
      </c>
      <c r="W87" s="22">
        <v>100</v>
      </c>
      <c r="X87" s="23">
        <v>57.9</v>
      </c>
      <c r="Y87" s="24">
        <v>154.4</v>
      </c>
      <c r="Z87" s="22">
        <v>650</v>
      </c>
    </row>
  </sheetData>
  <mergeCells count="8">
    <mergeCell ref="T3:V3"/>
    <mergeCell ref="W3:Y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600</v>
      </c>
      <c r="G7" s="57">
        <v>600</v>
      </c>
      <c r="H7" s="57"/>
      <c r="I7" s="57">
        <v>550</v>
      </c>
      <c r="J7" s="57">
        <v>550</v>
      </c>
      <c r="K7" s="57"/>
      <c r="L7" s="57">
        <v>3000</v>
      </c>
      <c r="M7" s="57">
        <v>3000</v>
      </c>
      <c r="N7" s="57"/>
      <c r="O7" s="57">
        <v>3000</v>
      </c>
      <c r="P7" s="57">
        <v>3000</v>
      </c>
      <c r="Q7" s="57"/>
      <c r="R7" s="57">
        <v>992</v>
      </c>
      <c r="S7" s="57">
        <v>992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2400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587.89677154319997</v>
      </c>
      <c r="G14" s="57">
        <v>431.27562391199996</v>
      </c>
      <c r="H14" s="57">
        <v>280.32915554279998</v>
      </c>
      <c r="I14" s="57">
        <v>587.89677154319997</v>
      </c>
      <c r="J14" s="57">
        <v>431.27562391199996</v>
      </c>
      <c r="K14" s="57">
        <v>280.32915554279998</v>
      </c>
      <c r="L14" s="57">
        <v>3915.52869078</v>
      </c>
      <c r="M14" s="57">
        <v>2871.3877065719998</v>
      </c>
      <c r="N14" s="57">
        <v>1866.4020092717999</v>
      </c>
      <c r="O14" s="57">
        <v>3915.52869078</v>
      </c>
      <c r="P14" s="57">
        <v>2871.3877065719998</v>
      </c>
      <c r="Q14" s="57">
        <v>1866.4020092717999</v>
      </c>
      <c r="R14" s="57"/>
      <c r="S14" s="57"/>
      <c r="T14" s="57"/>
      <c r="U14" s="57">
        <v>130.517623026</v>
      </c>
      <c r="V14" s="57">
        <v>130.517623026</v>
      </c>
      <c r="W14" s="57">
        <v>84.836454966899993</v>
      </c>
      <c r="X14" s="57">
        <v>21.563781195600001</v>
      </c>
      <c r="Y14" s="57">
        <v>15.889101933599999</v>
      </c>
      <c r="Z14" s="57">
        <v>10.327916256839998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>
        <v>550</v>
      </c>
      <c r="G16" s="57">
        <v>440</v>
      </c>
      <c r="H16" s="57">
        <v>440</v>
      </c>
      <c r="I16" s="57">
        <v>450</v>
      </c>
      <c r="J16" s="57">
        <v>360</v>
      </c>
      <c r="K16" s="57">
        <v>360</v>
      </c>
      <c r="L16" s="57">
        <v>2750</v>
      </c>
      <c r="M16" s="57">
        <v>2750</v>
      </c>
      <c r="N16" s="57">
        <v>2200</v>
      </c>
      <c r="O16" s="57">
        <v>2250</v>
      </c>
      <c r="P16" s="57">
        <v>2250</v>
      </c>
      <c r="Q16" s="57">
        <v>1800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1150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>
        <v>720</v>
      </c>
      <c r="G17" s="57">
        <v>713</v>
      </c>
      <c r="H17" s="57">
        <v>606.04999999999995</v>
      </c>
      <c r="I17" s="57">
        <v>720</v>
      </c>
      <c r="J17" s="57">
        <v>713</v>
      </c>
      <c r="K17" s="57">
        <v>606.04999999999995</v>
      </c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340.48075571999999</v>
      </c>
      <c r="G18" s="57">
        <v>340.48075571999999</v>
      </c>
      <c r="H18" s="57"/>
      <c r="I18" s="57">
        <v>340.48075571999999</v>
      </c>
      <c r="J18" s="57">
        <v>340.48075571999999</v>
      </c>
      <c r="K18" s="57"/>
      <c r="L18" s="57">
        <v>1418.6698154999999</v>
      </c>
      <c r="M18" s="57">
        <v>1418.6698154999999</v>
      </c>
      <c r="N18" s="57"/>
      <c r="O18" s="57">
        <v>1418.6698154999999</v>
      </c>
      <c r="P18" s="57">
        <v>1418.6698154999999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766.08170036999991</v>
      </c>
      <c r="G20" s="57"/>
      <c r="H20" s="57"/>
      <c r="I20" s="57">
        <v>766.08170036999991</v>
      </c>
      <c r="J20" s="57"/>
      <c r="K20" s="57"/>
      <c r="L20" s="57">
        <v>5107.2113357999997</v>
      </c>
      <c r="M20" s="57"/>
      <c r="N20" s="57"/>
      <c r="O20" s="57">
        <v>5107.2113357999997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1134.9358523999999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/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758.26288475000001</v>
      </c>
      <c r="G23" s="57">
        <v>754</v>
      </c>
      <c r="H23" s="57">
        <v>603.20000000000005</v>
      </c>
      <c r="I23" s="57">
        <v>758.26288475000001</v>
      </c>
      <c r="J23" s="57">
        <v>754</v>
      </c>
      <c r="K23" s="57">
        <v>603.20000000000005</v>
      </c>
      <c r="L23" s="57">
        <v>6860.6872277579996</v>
      </c>
      <c r="M23" s="57">
        <v>6860.6872277579996</v>
      </c>
      <c r="N23" s="57">
        <v>5488.5497822063999</v>
      </c>
      <c r="O23" s="57">
        <v>6860.6872277579996</v>
      </c>
      <c r="P23" s="57">
        <v>6860.6872277579996</v>
      </c>
      <c r="Q23" s="57">
        <v>5488.5497822063999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680</v>
      </c>
      <c r="G25" s="57"/>
      <c r="H25" s="57">
        <v>612</v>
      </c>
      <c r="I25" s="57">
        <v>680</v>
      </c>
      <c r="J25" s="57"/>
      <c r="K25" s="57">
        <v>612</v>
      </c>
      <c r="L25" s="57">
        <v>3400</v>
      </c>
      <c r="M25" s="57"/>
      <c r="N25" s="57">
        <v>3060</v>
      </c>
      <c r="O25" s="57">
        <v>3400</v>
      </c>
      <c r="P25" s="57"/>
      <c r="Q25" s="57">
        <v>3060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>
        <v>598.11119421479998</v>
      </c>
      <c r="G27" s="57">
        <v>498.52057316669999</v>
      </c>
      <c r="H27" s="57">
        <v>498.52057316669999</v>
      </c>
      <c r="I27" s="57">
        <v>598.11119421479998</v>
      </c>
      <c r="J27" s="57">
        <v>498.52057316669999</v>
      </c>
      <c r="K27" s="57">
        <v>498.52057316669999</v>
      </c>
      <c r="L27" s="57">
        <v>4786.0244895708001</v>
      </c>
      <c r="M27" s="57">
        <v>4786.0244895708001</v>
      </c>
      <c r="N27" s="57">
        <v>4786.0244895708001</v>
      </c>
      <c r="O27" s="57">
        <v>4786.0244895708001</v>
      </c>
      <c r="P27" s="57">
        <v>4786.0244895708001</v>
      </c>
      <c r="Q27" s="57">
        <v>4786.0244895708001</v>
      </c>
      <c r="R27" s="57">
        <v>1597.9896801791999</v>
      </c>
      <c r="S27" s="57">
        <v>1597.9896801791999</v>
      </c>
      <c r="T27" s="57">
        <v>1597.9896801791999</v>
      </c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680.96151143999998</v>
      </c>
      <c r="G29" s="57">
        <v>680.96151143999998</v>
      </c>
      <c r="H29" s="57">
        <v>544.76920915200003</v>
      </c>
      <c r="I29" s="57">
        <v>680.96151143999998</v>
      </c>
      <c r="J29" s="57">
        <v>680.96151143999998</v>
      </c>
      <c r="K29" s="57">
        <v>544.76920915200003</v>
      </c>
      <c r="L29" s="57">
        <v>1588.91019336</v>
      </c>
      <c r="M29" s="57">
        <v>1588.91019336</v>
      </c>
      <c r="N29" s="57">
        <v>1271.128154688</v>
      </c>
      <c r="O29" s="57">
        <v>1588.91019336</v>
      </c>
      <c r="P29" s="57">
        <v>1588.91019336</v>
      </c>
      <c r="Q29" s="57">
        <v>1271.128154688</v>
      </c>
      <c r="R29" s="57">
        <v>1134.9358523999999</v>
      </c>
      <c r="S29" s="57">
        <v>1134.9358523999999</v>
      </c>
      <c r="T29" s="57">
        <v>907.9486819199999</v>
      </c>
      <c r="U29" s="57">
        <v>680.96151143999998</v>
      </c>
      <c r="V29" s="57">
        <v>680.96151143999998</v>
      </c>
      <c r="W29" s="57">
        <v>544.76920915200003</v>
      </c>
      <c r="X29" s="57">
        <v>68.096151144000004</v>
      </c>
      <c r="Y29" s="57">
        <v>68.096151144000004</v>
      </c>
      <c r="Z29" s="57">
        <v>54.476920915199997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609.46055273879995</v>
      </c>
      <c r="G30" s="57">
        <v>518.04146982797999</v>
      </c>
      <c r="H30" s="57">
        <v>396.14935928021998</v>
      </c>
      <c r="I30" s="57">
        <v>609.46055273879995</v>
      </c>
      <c r="J30" s="57">
        <v>518.04146982797999</v>
      </c>
      <c r="K30" s="57">
        <v>396.14935928021998</v>
      </c>
      <c r="L30" s="57">
        <v>3291.3139719599999</v>
      </c>
      <c r="M30" s="57">
        <v>2797.6168761659997</v>
      </c>
      <c r="N30" s="57">
        <v>2139.354081774</v>
      </c>
      <c r="O30" s="57">
        <v>3291.3139719599999</v>
      </c>
      <c r="P30" s="57">
        <v>2797.6168761659997</v>
      </c>
      <c r="Q30" s="57">
        <v>2139.354081774</v>
      </c>
      <c r="R30" s="57"/>
      <c r="S30" s="57"/>
      <c r="T30" s="57"/>
      <c r="U30" s="57"/>
      <c r="V30" s="57"/>
      <c r="W30" s="57"/>
      <c r="X30" s="57">
        <v>83.985253077599992</v>
      </c>
      <c r="Y30" s="57">
        <v>71.387465115959998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519.80062039919994</v>
      </c>
      <c r="G31" s="57">
        <v>470.99837874599996</v>
      </c>
      <c r="H31" s="57">
        <v>415.84049631936</v>
      </c>
      <c r="I31" s="57">
        <v>519.80062039919994</v>
      </c>
      <c r="J31" s="57">
        <v>470.99837874599996</v>
      </c>
      <c r="K31" s="57">
        <v>415.84049631936</v>
      </c>
      <c r="L31" s="57">
        <v>1957.76434539</v>
      </c>
      <c r="M31" s="57">
        <v>1466.3371213007999</v>
      </c>
      <c r="N31" s="57">
        <v>1566.2114763119998</v>
      </c>
      <c r="O31" s="57">
        <v>1957.76434539</v>
      </c>
      <c r="P31" s="57">
        <v>1466.3371213007999</v>
      </c>
      <c r="Q31" s="57">
        <v>1566.2114763119998</v>
      </c>
      <c r="R31" s="57">
        <v>2079.2024815967998</v>
      </c>
      <c r="S31" s="57">
        <v>1545.2746910595408</v>
      </c>
      <c r="T31" s="57">
        <v>1663.36198527744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885.24996487199996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680.96151143999998</v>
      </c>
      <c r="G35" s="57">
        <v>578.81728472399993</v>
      </c>
      <c r="H35" s="57">
        <v>510.72113357999996</v>
      </c>
      <c r="I35" s="57">
        <v>680.96151143999998</v>
      </c>
      <c r="J35" s="57">
        <v>578.81728472399993</v>
      </c>
      <c r="K35" s="57">
        <v>510.72113357999996</v>
      </c>
      <c r="L35" s="57">
        <v>3745.28831292</v>
      </c>
      <c r="M35" s="57">
        <v>3183.4950659819997</v>
      </c>
      <c r="N35" s="57">
        <v>2808.96623469</v>
      </c>
      <c r="O35" s="57">
        <v>3745.28831292</v>
      </c>
      <c r="P35" s="57">
        <v>3183.4950659819997</v>
      </c>
      <c r="Q35" s="57">
        <v>2808.96623469</v>
      </c>
      <c r="R35" s="57">
        <v>1361.92302288</v>
      </c>
      <c r="S35" s="57">
        <v>1157.6345694479999</v>
      </c>
      <c r="T35" s="57"/>
      <c r="U35" s="57">
        <v>340.48075571999999</v>
      </c>
      <c r="V35" s="57">
        <v>289.40864236199997</v>
      </c>
      <c r="W35" s="57">
        <v>255.36056678999998</v>
      </c>
      <c r="X35" s="57">
        <v>102.14422671599999</v>
      </c>
      <c r="Y35" s="57">
        <v>86.822592708599998</v>
      </c>
      <c r="Z35" s="57">
        <v>76.608170036999994</v>
      </c>
      <c r="AA35" s="57"/>
      <c r="AB35" s="57"/>
      <c r="AC35" s="57"/>
      <c r="AD35" s="57">
        <v>907.9486819199999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675</v>
      </c>
      <c r="G36" s="57">
        <v>610</v>
      </c>
      <c r="H36" s="57">
        <v>340</v>
      </c>
      <c r="I36" s="57">
        <v>675</v>
      </c>
      <c r="J36" s="57">
        <v>610</v>
      </c>
      <c r="K36" s="57">
        <v>340</v>
      </c>
      <c r="L36" s="57">
        <v>560</v>
      </c>
      <c r="M36" s="57">
        <v>500</v>
      </c>
      <c r="N36" s="57">
        <v>280</v>
      </c>
      <c r="O36" s="57">
        <v>560</v>
      </c>
      <c r="P36" s="57">
        <v>500</v>
      </c>
      <c r="Q36" s="57">
        <v>280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>
        <v>729</v>
      </c>
      <c r="H37" s="57">
        <v>729</v>
      </c>
      <c r="I37" s="57">
        <v>1000</v>
      </c>
      <c r="J37" s="57">
        <v>729</v>
      </c>
      <c r="K37" s="57">
        <v>729</v>
      </c>
      <c r="L37" s="57">
        <v>7000</v>
      </c>
      <c r="M37" s="57">
        <v>5275</v>
      </c>
      <c r="N37" s="57">
        <v>5275</v>
      </c>
      <c r="O37" s="57">
        <v>7000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>
        <v>650</v>
      </c>
      <c r="G40" s="57">
        <v>500</v>
      </c>
      <c r="H40" s="57">
        <v>400</v>
      </c>
      <c r="I40" s="57">
        <v>650</v>
      </c>
      <c r="J40" s="57">
        <v>500</v>
      </c>
      <c r="K40" s="57">
        <v>400</v>
      </c>
      <c r="L40" s="57">
        <v>2800</v>
      </c>
      <c r="M40" s="57">
        <v>2400</v>
      </c>
      <c r="N40" s="57">
        <v>1920</v>
      </c>
      <c r="O40" s="57">
        <v>2800</v>
      </c>
      <c r="P40" s="57">
        <v>2400</v>
      </c>
      <c r="Q40" s="57">
        <v>1920</v>
      </c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742</v>
      </c>
      <c r="G42" s="57">
        <v>630</v>
      </c>
      <c r="H42" s="57">
        <v>441</v>
      </c>
      <c r="I42" s="57">
        <v>742</v>
      </c>
      <c r="J42" s="57">
        <v>630</v>
      </c>
      <c r="K42" s="57">
        <v>441</v>
      </c>
      <c r="L42" s="57">
        <v>4454</v>
      </c>
      <c r="M42" s="57">
        <v>3786</v>
      </c>
      <c r="N42" s="57">
        <v>2650.2</v>
      </c>
      <c r="O42" s="57">
        <v>4454</v>
      </c>
      <c r="P42" s="57">
        <v>3786</v>
      </c>
      <c r="Q42" s="57">
        <v>2650.2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736.57055864890322</v>
      </c>
      <c r="G49" s="61">
        <v>665.02561919516722</v>
      </c>
      <c r="H49" s="61">
        <v>549.3156067990401</v>
      </c>
      <c r="I49" s="61">
        <v>724.93356533858071</v>
      </c>
      <c r="J49" s="61">
        <v>654.12566501488152</v>
      </c>
      <c r="K49" s="61">
        <v>540.55646633163258</v>
      </c>
      <c r="L49" s="61">
        <v>4191.4359215012937</v>
      </c>
      <c r="M49" s="61">
        <v>3785.8403641485038</v>
      </c>
      <c r="N49" s="61">
        <v>3277.5720615851151</v>
      </c>
      <c r="O49" s="61">
        <v>4170.7692548346267</v>
      </c>
      <c r="P49" s="61">
        <v>3767.192216000356</v>
      </c>
      <c r="Q49" s="61">
        <v>3296.0894419428073</v>
      </c>
      <c r="R49" s="61">
        <v>1730.7798046673847</v>
      </c>
      <c r="S49" s="61">
        <v>1601.8031123835956</v>
      </c>
      <c r="T49" s="61">
        <v>1506.6906015276641</v>
      </c>
      <c r="U49" s="61">
        <v>317.30320035440002</v>
      </c>
      <c r="V49" s="61">
        <v>329.11353015061536</v>
      </c>
      <c r="W49" s="61">
        <v>268.7509446087231</v>
      </c>
      <c r="X49" s="61">
        <v>108.94191758780001</v>
      </c>
      <c r="Y49" s="61">
        <v>107.8917496152431</v>
      </c>
      <c r="Z49" s="61">
        <v>77.358402182553348</v>
      </c>
      <c r="AA49" s="61">
        <v>1587.6615114399999</v>
      </c>
      <c r="AB49" s="61">
        <v>1654.3921243549999</v>
      </c>
      <c r="AC49" s="61">
        <v>1115.2671710337499</v>
      </c>
      <c r="AD49" s="61">
        <v>1199.2442940880001</v>
      </c>
    </row>
    <row r="50" spans="1:30" x14ac:dyDescent="0.25">
      <c r="D50" s="60" t="s">
        <v>95</v>
      </c>
      <c r="F50" s="62">
        <v>31</v>
      </c>
      <c r="G50" s="62">
        <v>28</v>
      </c>
      <c r="H50" s="62">
        <v>27</v>
      </c>
      <c r="I50" s="62">
        <v>31</v>
      </c>
      <c r="J50" s="62">
        <v>28</v>
      </c>
      <c r="K50" s="62">
        <v>27</v>
      </c>
      <c r="L50" s="62">
        <v>30</v>
      </c>
      <c r="M50" s="62">
        <v>27</v>
      </c>
      <c r="N50" s="62">
        <v>26</v>
      </c>
      <c r="O50" s="62">
        <v>30</v>
      </c>
      <c r="P50" s="62">
        <v>27</v>
      </c>
      <c r="Q50" s="62">
        <v>26</v>
      </c>
      <c r="R50" s="62">
        <v>13</v>
      </c>
      <c r="S50" s="62">
        <v>13</v>
      </c>
      <c r="T50" s="62">
        <v>10</v>
      </c>
      <c r="U50" s="62">
        <v>15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10</v>
      </c>
      <c r="AB50" s="62">
        <v>8</v>
      </c>
      <c r="AC50" s="62">
        <v>8</v>
      </c>
      <c r="AD50" s="62">
        <v>9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6860.6872277579996</v>
      </c>
      <c r="N51" s="61">
        <v>5488.5497822063999</v>
      </c>
      <c r="O51" s="61">
        <v>7000</v>
      </c>
      <c r="P51" s="61">
        <v>6860.6872277579996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2400</v>
      </c>
    </row>
    <row r="52" spans="1:30" x14ac:dyDescent="0.25">
      <c r="D52" t="s">
        <v>98</v>
      </c>
      <c r="E52" s="63" t="s">
        <v>97</v>
      </c>
      <c r="F52" s="61">
        <v>340.48075571999999</v>
      </c>
      <c r="G52" s="61">
        <v>340.48075571999999</v>
      </c>
      <c r="H52" s="61">
        <v>280.32915554279998</v>
      </c>
      <c r="I52" s="61">
        <v>340.48075571999999</v>
      </c>
      <c r="J52" s="61">
        <v>340.48075571999999</v>
      </c>
      <c r="K52" s="61">
        <v>280.32915554279998</v>
      </c>
      <c r="L52" s="61">
        <v>560</v>
      </c>
      <c r="M52" s="61">
        <v>500</v>
      </c>
      <c r="N52" s="61">
        <v>280</v>
      </c>
      <c r="O52" s="61">
        <v>560</v>
      </c>
      <c r="P52" s="61">
        <v>500</v>
      </c>
      <c r="Q52" s="61">
        <v>280</v>
      </c>
      <c r="R52" s="61">
        <v>624.21471881999992</v>
      </c>
      <c r="S52" s="61">
        <v>624.21471881999992</v>
      </c>
      <c r="T52" s="61">
        <v>624.21471881999992</v>
      </c>
      <c r="U52" s="61">
        <v>130.517623026</v>
      </c>
      <c r="V52" s="61">
        <v>130.517623026</v>
      </c>
      <c r="W52" s="61">
        <v>84.836454966899993</v>
      </c>
      <c r="X52" s="61">
        <v>21.563781195600001</v>
      </c>
      <c r="Y52" s="61">
        <v>15.889101933599999</v>
      </c>
      <c r="Z52" s="61">
        <v>10.327916256839998</v>
      </c>
      <c r="AA52" s="61">
        <v>100</v>
      </c>
      <c r="AB52" s="61">
        <v>57.9</v>
      </c>
      <c r="AC52" s="61">
        <v>154.4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798.85407126225448</v>
      </c>
      <c r="G55" s="65">
        <v>769.41360694074444</v>
      </c>
      <c r="H55" s="65">
        <v>597.00421790716996</v>
      </c>
      <c r="I55" s="65">
        <v>777.9449803531636</v>
      </c>
      <c r="J55" s="65">
        <v>746.08027360741107</v>
      </c>
      <c r="K55" s="65">
        <v>580.60421790716998</v>
      </c>
      <c r="L55" s="65">
        <v>4527.7195533973454</v>
      </c>
      <c r="M55" s="65">
        <v>4381.1762028189778</v>
      </c>
      <c r="N55" s="65">
        <v>3513.8761862270794</v>
      </c>
      <c r="O55" s="65">
        <v>4482.2650079427995</v>
      </c>
      <c r="P55" s="65">
        <v>4325.6206472634221</v>
      </c>
      <c r="Q55" s="65">
        <v>3558.9963751570795</v>
      </c>
      <c r="R55" s="65">
        <v>1976.9653462448</v>
      </c>
      <c r="S55" s="65">
        <v>1839.8451573148</v>
      </c>
      <c r="T55" s="65">
        <v>1839.8451573148</v>
      </c>
      <c r="U55" s="65">
        <v>351.722754834</v>
      </c>
      <c r="V55" s="65">
        <v>402.15344354249999</v>
      </c>
      <c r="W55" s="65">
        <v>304.70542701112498</v>
      </c>
      <c r="X55" s="65">
        <v>205</v>
      </c>
      <c r="Y55" s="65">
        <v>258.33333333333331</v>
      </c>
      <c r="Z55" s="65">
        <v>157.5</v>
      </c>
      <c r="AA55" s="65">
        <v>1499.3188708499999</v>
      </c>
      <c r="AB55" s="65">
        <v>1570.7798769999999</v>
      </c>
      <c r="AC55" s="65">
        <v>1218.4962287833334</v>
      </c>
      <c r="AD55" s="65">
        <v>1175</v>
      </c>
    </row>
    <row r="56" spans="1:30" x14ac:dyDescent="0.25">
      <c r="A56" s="64"/>
      <c r="C56" t="s">
        <v>40</v>
      </c>
      <c r="D56" t="s">
        <v>95</v>
      </c>
      <c r="F56" s="66">
        <v>11</v>
      </c>
      <c r="G56" s="66">
        <v>9</v>
      </c>
      <c r="H56" s="66">
        <v>10</v>
      </c>
      <c r="I56" s="66">
        <v>11</v>
      </c>
      <c r="J56" s="66">
        <v>9</v>
      </c>
      <c r="K56" s="66">
        <v>10</v>
      </c>
      <c r="L56" s="66">
        <v>11</v>
      </c>
      <c r="M56" s="66">
        <v>9</v>
      </c>
      <c r="N56" s="66">
        <v>10</v>
      </c>
      <c r="O56" s="66">
        <v>11</v>
      </c>
      <c r="P56" s="66">
        <v>9</v>
      </c>
      <c r="Q56" s="66">
        <v>10</v>
      </c>
      <c r="R56" s="66">
        <v>4</v>
      </c>
      <c r="S56" s="66">
        <v>4</v>
      </c>
      <c r="T56" s="66">
        <v>4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703.9349325088001</v>
      </c>
      <c r="G57" s="65">
        <v>615.18404611599851</v>
      </c>
      <c r="H57" s="65">
        <v>512.17068135038619</v>
      </c>
      <c r="I57" s="65">
        <v>703.9349325088001</v>
      </c>
      <c r="J57" s="65">
        <v>615.18404611599851</v>
      </c>
      <c r="K57" s="65">
        <v>512.17068135038619</v>
      </c>
      <c r="L57" s="65">
        <v>3998.6932141518669</v>
      </c>
      <c r="M57" s="65">
        <v>3521.1262060955714</v>
      </c>
      <c r="N57" s="65">
        <v>3123.9923278946308</v>
      </c>
      <c r="O57" s="65">
        <v>3998.6932141518669</v>
      </c>
      <c r="P57" s="65">
        <v>3521.1262060955714</v>
      </c>
      <c r="Q57" s="65">
        <v>3123.9923278946308</v>
      </c>
      <c r="R57" s="65">
        <v>1699.3717750559997</v>
      </c>
      <c r="S57" s="65">
        <v>1628.5140843695999</v>
      </c>
      <c r="T57" s="65">
        <v>1302.6495606400001</v>
      </c>
      <c r="U57" s="65">
        <v>293.36998627324999</v>
      </c>
      <c r="V57" s="65">
        <v>276.98597210349999</v>
      </c>
      <c r="W57" s="65">
        <v>227.62077886361249</v>
      </c>
      <c r="X57" s="65">
        <v>75.098676516649988</v>
      </c>
      <c r="Y57" s="65">
        <v>65.39941386276999</v>
      </c>
      <c r="Z57" s="65">
        <v>53.701858172720002</v>
      </c>
      <c r="AA57" s="65">
        <v>2016.6666666666667</v>
      </c>
      <c r="AB57" s="65">
        <v>2925</v>
      </c>
      <c r="AC57" s="65">
        <v>1822.5</v>
      </c>
      <c r="AD57" s="65">
        <v>1031.5897363839999</v>
      </c>
    </row>
    <row r="58" spans="1:30" x14ac:dyDescent="0.25">
      <c r="A58" s="64"/>
      <c r="C58" t="s">
        <v>43</v>
      </c>
      <c r="D58" t="s">
        <v>95</v>
      </c>
      <c r="F58" s="66">
        <v>15</v>
      </c>
      <c r="G58" s="66">
        <v>14</v>
      </c>
      <c r="H58" s="66">
        <v>13</v>
      </c>
      <c r="I58" s="66">
        <v>15</v>
      </c>
      <c r="J58" s="66">
        <v>14</v>
      </c>
      <c r="K58" s="66">
        <v>13</v>
      </c>
      <c r="L58" s="66">
        <v>15</v>
      </c>
      <c r="M58" s="66">
        <v>14</v>
      </c>
      <c r="N58" s="66">
        <v>13</v>
      </c>
      <c r="O58" s="66">
        <v>15</v>
      </c>
      <c r="P58" s="66">
        <v>14</v>
      </c>
      <c r="Q58" s="66">
        <v>13</v>
      </c>
      <c r="R58" s="66">
        <v>5</v>
      </c>
      <c r="S58" s="66">
        <v>5</v>
      </c>
      <c r="T58" s="66">
        <v>3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3</v>
      </c>
      <c r="AB58" s="66">
        <v>2</v>
      </c>
      <c r="AC58" s="66">
        <v>2</v>
      </c>
      <c r="AD58" s="66">
        <v>5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721.81713664979998</v>
      </c>
      <c r="G59" s="65">
        <v>620.85455734350001</v>
      </c>
      <c r="H59" s="65">
        <v>550.81508673683993</v>
      </c>
      <c r="I59" s="65">
        <v>701.63043849480005</v>
      </c>
      <c r="J59" s="65">
        <v>609.55487808149996</v>
      </c>
      <c r="K59" s="65">
        <v>532.69088858184</v>
      </c>
      <c r="L59" s="65">
        <v>4319.254781796667</v>
      </c>
      <c r="M59" s="65">
        <v>3497.1123737669332</v>
      </c>
      <c r="N59" s="65">
        <v>3155.4038254373336</v>
      </c>
      <c r="O59" s="65">
        <v>4279.254781796667</v>
      </c>
      <c r="P59" s="65">
        <v>3495.9457071002666</v>
      </c>
      <c r="Q59" s="65">
        <v>3165.4871587706671</v>
      </c>
      <c r="R59" s="65">
        <v>1701.1390668055999</v>
      </c>
      <c r="S59" s="65">
        <v>1443.1631366265135</v>
      </c>
      <c r="T59" s="65">
        <v>1266.5255680324799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1642.624982436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743.95093868155561</v>
      </c>
      <c r="G62" s="65">
        <v>668.43766968623413</v>
      </c>
      <c r="H62" s="65">
        <v>544.74245028615167</v>
      </c>
      <c r="I62" s="65">
        <v>739.46500575822233</v>
      </c>
      <c r="J62" s="65">
        <v>665.77892162458704</v>
      </c>
      <c r="K62" s="65">
        <v>540.47793307321058</v>
      </c>
      <c r="L62" s="65">
        <v>4043.0966654934114</v>
      </c>
      <c r="M62" s="65">
        <v>3600.9536137729251</v>
      </c>
      <c r="N62" s="65">
        <v>3108.4616938981499</v>
      </c>
      <c r="O62" s="65">
        <v>4036.0378419639997</v>
      </c>
      <c r="P62" s="65">
        <v>3593.9223637729251</v>
      </c>
      <c r="Q62" s="65">
        <v>3156.7399369793993</v>
      </c>
      <c r="R62" s="65">
        <v>1608.7684725621</v>
      </c>
      <c r="S62" s="65">
        <v>1443.9313476009427</v>
      </c>
      <c r="T62" s="65">
        <v>1376.7023335853485</v>
      </c>
      <c r="U62" s="65">
        <v>318.78115358777779</v>
      </c>
      <c r="V62" s="65">
        <v>304.2175854368889</v>
      </c>
      <c r="W62" s="65">
        <v>262.10286943850002</v>
      </c>
      <c r="X62" s="65">
        <v>80.862306503359989</v>
      </c>
      <c r="Y62" s="65">
        <v>73.670364306456008</v>
      </c>
      <c r="Z62" s="65">
        <v>63.385878881533323</v>
      </c>
      <c r="AA62" s="65">
        <v>1952.7798769999997</v>
      </c>
      <c r="AB62" s="65">
        <v>2092.0273989679999</v>
      </c>
      <c r="AC62" s="65">
        <v>1499.6774736540001</v>
      </c>
      <c r="AD62" s="65">
        <v>1223.8664411320001</v>
      </c>
    </row>
    <row r="63" spans="1:30" x14ac:dyDescent="0.25">
      <c r="A63" s="64"/>
      <c r="C63" t="s">
        <v>42</v>
      </c>
      <c r="D63" t="s">
        <v>95</v>
      </c>
      <c r="F63" s="66">
        <v>18</v>
      </c>
      <c r="G63" s="66">
        <v>17</v>
      </c>
      <c r="H63" s="66">
        <v>17</v>
      </c>
      <c r="I63" s="66">
        <v>18</v>
      </c>
      <c r="J63" s="66">
        <v>17</v>
      </c>
      <c r="K63" s="66">
        <v>17</v>
      </c>
      <c r="L63" s="66">
        <v>17</v>
      </c>
      <c r="M63" s="66">
        <v>16</v>
      </c>
      <c r="N63" s="66">
        <v>16</v>
      </c>
      <c r="O63" s="66">
        <v>17</v>
      </c>
      <c r="P63" s="66">
        <v>16</v>
      </c>
      <c r="Q63" s="66">
        <v>16</v>
      </c>
      <c r="R63" s="66">
        <v>8</v>
      </c>
      <c r="S63" s="66">
        <v>8</v>
      </c>
      <c r="T63" s="66">
        <v>7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6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723.71838998696001</v>
      </c>
      <c r="G64" s="65">
        <v>697.25033222167508</v>
      </c>
      <c r="H64" s="65">
        <v>607.63014329167504</v>
      </c>
      <c r="I64" s="65">
        <v>723.71838998696001</v>
      </c>
      <c r="J64" s="65">
        <v>697.25033222167508</v>
      </c>
      <c r="K64" s="65">
        <v>607.63014329167504</v>
      </c>
      <c r="L64" s="65">
        <v>3647.5388610141599</v>
      </c>
      <c r="M64" s="65">
        <v>3639.0110762677</v>
      </c>
      <c r="N64" s="65">
        <v>3491.2711223926999</v>
      </c>
      <c r="O64" s="65">
        <v>3647.5388610141599</v>
      </c>
      <c r="P64" s="65">
        <v>3639.0110762677</v>
      </c>
      <c r="Q64" s="65">
        <v>3491.2711223926999</v>
      </c>
      <c r="R64" s="65">
        <v>2298.9948400896001</v>
      </c>
      <c r="S64" s="65">
        <v>2298.9948400896001</v>
      </c>
      <c r="T64" s="65">
        <v>2298.9948400896001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5</v>
      </c>
      <c r="G65" s="66">
        <v>4</v>
      </c>
      <c r="H65" s="66">
        <v>4</v>
      </c>
      <c r="I65" s="66">
        <v>5</v>
      </c>
      <c r="J65" s="66">
        <v>4</v>
      </c>
      <c r="K65" s="66">
        <v>4</v>
      </c>
      <c r="L65" s="66">
        <v>5</v>
      </c>
      <c r="M65" s="66">
        <v>4</v>
      </c>
      <c r="N65" s="66">
        <v>4</v>
      </c>
      <c r="O65" s="66">
        <v>5</v>
      </c>
      <c r="P65" s="66">
        <v>4</v>
      </c>
      <c r="Q65" s="66">
        <v>4</v>
      </c>
      <c r="R65" s="66">
        <v>2</v>
      </c>
      <c r="S65" s="66">
        <v>2</v>
      </c>
      <c r="T65" s="66">
        <v>2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841.52042509249998</v>
      </c>
      <c r="G66" s="65">
        <v>761.33333333333337</v>
      </c>
      <c r="H66" s="65">
        <v>604.66666666666663</v>
      </c>
      <c r="I66" s="65">
        <v>809.02042509249998</v>
      </c>
      <c r="J66" s="65">
        <v>718</v>
      </c>
      <c r="K66" s="65">
        <v>576.66666666666663</v>
      </c>
      <c r="L66" s="65">
        <v>5776.8028339499997</v>
      </c>
      <c r="M66" s="65">
        <v>5308.333333333333</v>
      </c>
      <c r="N66" s="65">
        <v>4258.333333333333</v>
      </c>
      <c r="O66" s="65">
        <v>5776.8028339499997</v>
      </c>
      <c r="P66" s="65">
        <v>5344.666666666667</v>
      </c>
      <c r="Q66" s="65">
        <v>4294.666666666667</v>
      </c>
      <c r="R66" s="65">
        <v>1040</v>
      </c>
      <c r="S66" s="65">
        <v>832</v>
      </c>
      <c r="T66" s="65">
        <v>832</v>
      </c>
      <c r="U66" s="65">
        <v>450</v>
      </c>
      <c r="V66" s="65">
        <v>1000</v>
      </c>
      <c r="W66" s="65">
        <v>400</v>
      </c>
      <c r="X66" s="65">
        <v>97.5</v>
      </c>
      <c r="Y66" s="65">
        <v>150</v>
      </c>
      <c r="Z66" s="65">
        <v>97.5</v>
      </c>
      <c r="AA66" s="65">
        <v>829.96792619999997</v>
      </c>
      <c r="AB66" s="65">
        <v>375</v>
      </c>
      <c r="AC66" s="65">
        <v>243.75</v>
      </c>
      <c r="AD66" s="65"/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3</v>
      </c>
      <c r="H67" s="66">
        <v>3</v>
      </c>
      <c r="I67" s="66">
        <v>4</v>
      </c>
      <c r="J67" s="66">
        <v>3</v>
      </c>
      <c r="K67" s="66">
        <v>3</v>
      </c>
      <c r="L67" s="66">
        <v>4</v>
      </c>
      <c r="M67" s="66">
        <v>3</v>
      </c>
      <c r="N67" s="66">
        <v>3</v>
      </c>
      <c r="O67" s="66">
        <v>4</v>
      </c>
      <c r="P67" s="66">
        <v>3</v>
      </c>
      <c r="Q67" s="66">
        <v>3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/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668.91131824700005</v>
      </c>
      <c r="G69" s="65">
        <v>583.61855577439292</v>
      </c>
      <c r="H69" s="65">
        <v>503.93822221582826</v>
      </c>
      <c r="I69" s="65">
        <v>660.20316310144449</v>
      </c>
      <c r="J69" s="65">
        <v>577.57745477156936</v>
      </c>
      <c r="K69" s="65">
        <v>495.89429323818115</v>
      </c>
      <c r="L69" s="65">
        <v>3754.5992380728712</v>
      </c>
      <c r="M69" s="65">
        <v>3389.6330310131002</v>
      </c>
      <c r="N69" s="65">
        <v>2943.708514282062</v>
      </c>
      <c r="O69" s="65">
        <v>3725.1874733669888</v>
      </c>
      <c r="P69" s="65">
        <v>3358.3830310131002</v>
      </c>
      <c r="Q69" s="65">
        <v>2918.708514282062</v>
      </c>
      <c r="R69" s="65">
        <v>1399.7522508394286</v>
      </c>
      <c r="S69" s="65">
        <v>1294.2927874152485</v>
      </c>
      <c r="T69" s="65">
        <v>1298.9191776994401</v>
      </c>
      <c r="U69" s="65">
        <v>311.2149145717778</v>
      </c>
      <c r="V69" s="65">
        <v>314.9827647235</v>
      </c>
      <c r="W69" s="65">
        <v>252.7711746521</v>
      </c>
      <c r="X69" s="65">
        <v>72.909649581022222</v>
      </c>
      <c r="Y69" s="65">
        <v>66.699093124770002</v>
      </c>
      <c r="Z69" s="65">
        <v>54.214403741520002</v>
      </c>
      <c r="AA69" s="65">
        <v>2660.1132103333334</v>
      </c>
      <c r="AB69" s="65">
        <v>2274.59912128</v>
      </c>
      <c r="AC69" s="65">
        <v>1509.1162273066666</v>
      </c>
      <c r="AD69" s="65">
        <v>1015.5331077986667</v>
      </c>
    </row>
    <row r="70" spans="1:30" x14ac:dyDescent="0.25">
      <c r="C70" t="s">
        <v>41</v>
      </c>
      <c r="D70" t="s">
        <v>95</v>
      </c>
      <c r="F70" s="66">
        <v>18</v>
      </c>
      <c r="G70" s="66">
        <v>17</v>
      </c>
      <c r="H70" s="66">
        <v>17</v>
      </c>
      <c r="I70" s="66">
        <v>18</v>
      </c>
      <c r="J70" s="66">
        <v>17</v>
      </c>
      <c r="K70" s="66">
        <v>17</v>
      </c>
      <c r="L70" s="66">
        <v>17</v>
      </c>
      <c r="M70" s="66">
        <v>16</v>
      </c>
      <c r="N70" s="66">
        <v>16</v>
      </c>
      <c r="O70" s="66">
        <v>17</v>
      </c>
      <c r="P70" s="66">
        <v>16</v>
      </c>
      <c r="Q70" s="66">
        <v>16</v>
      </c>
      <c r="R70" s="66">
        <v>7</v>
      </c>
      <c r="S70" s="66">
        <v>7</v>
      </c>
      <c r="T70" s="66">
        <v>6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6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830.82089741749996</v>
      </c>
      <c r="G71" s="65">
        <v>852.40062976666661</v>
      </c>
      <c r="H71" s="65">
        <v>759.84053530166659</v>
      </c>
      <c r="I71" s="65">
        <v>830.82089741749996</v>
      </c>
      <c r="J71" s="65">
        <v>852.40062976666661</v>
      </c>
      <c r="K71" s="65">
        <v>759.84053530166659</v>
      </c>
      <c r="L71" s="65">
        <v>4445.4726494500001</v>
      </c>
      <c r="M71" s="65">
        <v>4035.7371119333329</v>
      </c>
      <c r="N71" s="65">
        <v>3941.1591242333329</v>
      </c>
      <c r="O71" s="65">
        <v>4445.4726494500001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1986.1377416999999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858.75</v>
      </c>
      <c r="G73" s="65">
        <v>791.71428571428567</v>
      </c>
      <c r="H73" s="65">
        <v>569.2928571428572</v>
      </c>
      <c r="I73" s="65">
        <v>839.5</v>
      </c>
      <c r="J73" s="65">
        <v>769.92857142857144</v>
      </c>
      <c r="K73" s="65">
        <v>555.0428571428572</v>
      </c>
      <c r="L73" s="65">
        <v>5141.625</v>
      </c>
      <c r="M73" s="65">
        <v>4696.6214285714286</v>
      </c>
      <c r="N73" s="65">
        <v>3756.2942857142853</v>
      </c>
      <c r="O73" s="65">
        <v>5126.625</v>
      </c>
      <c r="P73" s="65">
        <v>4696.1214285714286</v>
      </c>
      <c r="Q73" s="65">
        <v>3760.6157142857141</v>
      </c>
      <c r="R73" s="65">
        <v>2360</v>
      </c>
      <c r="S73" s="65">
        <v>2210.5</v>
      </c>
      <c r="T73" s="65">
        <v>1781.3333333333333</v>
      </c>
      <c r="U73" s="65">
        <v>402.5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784.8</v>
      </c>
      <c r="AB73" s="65">
        <v>893.5</v>
      </c>
      <c r="AC73" s="65">
        <v>495.76249999999999</v>
      </c>
      <c r="AD73" s="65">
        <v>1566.6666666666667</v>
      </c>
    </row>
    <row r="74" spans="1:30" x14ac:dyDescent="0.25">
      <c r="C74" t="s">
        <v>47</v>
      </c>
      <c r="D74" t="s">
        <v>95</v>
      </c>
      <c r="F74" s="66">
        <v>8</v>
      </c>
      <c r="G74" s="66">
        <v>7</v>
      </c>
      <c r="H74" s="66">
        <v>7</v>
      </c>
      <c r="I74" s="66">
        <v>8</v>
      </c>
      <c r="J74" s="66">
        <v>7</v>
      </c>
      <c r="K74" s="66">
        <v>7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784.13813905289999</v>
      </c>
      <c r="G76" s="65">
        <v>735.47224624667001</v>
      </c>
      <c r="H76" s="65">
        <v>604.93110718833634</v>
      </c>
      <c r="I76" s="65">
        <v>775.80480571956662</v>
      </c>
      <c r="J76" s="65">
        <v>727.47224624667001</v>
      </c>
      <c r="K76" s="65">
        <v>597.65837991560909</v>
      </c>
      <c r="L76" s="65">
        <v>4589.8835262607327</v>
      </c>
      <c r="M76" s="65">
        <v>4402.8923053128801</v>
      </c>
      <c r="N76" s="65">
        <v>3692.7774222252001</v>
      </c>
      <c r="O76" s="65">
        <v>4548.2168595940666</v>
      </c>
      <c r="P76" s="65">
        <v>4352.8923053128801</v>
      </c>
      <c r="Q76" s="65">
        <v>3733.795775797927</v>
      </c>
      <c r="R76" s="65">
        <v>2016.9653462448</v>
      </c>
      <c r="S76" s="65">
        <v>1931.8451573148</v>
      </c>
      <c r="T76" s="65">
        <v>1931.8451573148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2605.5688708500002</v>
      </c>
      <c r="AB76" s="65">
        <v>3095.7798769999995</v>
      </c>
      <c r="AC76" s="65">
        <v>2292.2462287833332</v>
      </c>
      <c r="AD76" s="65">
        <v>1200</v>
      </c>
    </row>
    <row r="77" spans="1:30" x14ac:dyDescent="0.25">
      <c r="C77" t="s">
        <v>40</v>
      </c>
      <c r="D77" t="s">
        <v>95</v>
      </c>
      <c r="F77" s="66">
        <v>12</v>
      </c>
      <c r="G77" s="66">
        <v>10</v>
      </c>
      <c r="H77" s="66">
        <v>11</v>
      </c>
      <c r="I77" s="66">
        <v>12</v>
      </c>
      <c r="J77" s="66">
        <v>10</v>
      </c>
      <c r="K77" s="66">
        <v>11</v>
      </c>
      <c r="L77" s="66">
        <v>12</v>
      </c>
      <c r="M77" s="66">
        <v>10</v>
      </c>
      <c r="N77" s="66">
        <v>11</v>
      </c>
      <c r="O77" s="66">
        <v>12</v>
      </c>
      <c r="P77" s="66">
        <v>10</v>
      </c>
      <c r="Q77" s="66">
        <v>11</v>
      </c>
      <c r="R77" s="66">
        <v>4</v>
      </c>
      <c r="S77" s="66">
        <v>4</v>
      </c>
      <c r="T77" s="66">
        <v>4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3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661.61396591024004</v>
      </c>
      <c r="G78" s="65">
        <v>602.67162698180005</v>
      </c>
      <c r="H78" s="65">
        <v>478.10987344601773</v>
      </c>
      <c r="I78" s="65">
        <v>648.61396591024004</v>
      </c>
      <c r="J78" s="65">
        <v>589.67162698180005</v>
      </c>
      <c r="K78" s="65">
        <v>468.77654011268442</v>
      </c>
      <c r="L78" s="65">
        <v>3232.7873045030001</v>
      </c>
      <c r="M78" s="65">
        <v>2888.26548367328</v>
      </c>
      <c r="N78" s="65">
        <v>2383.1112933635332</v>
      </c>
      <c r="O78" s="65">
        <v>3232.7873045030001</v>
      </c>
      <c r="P78" s="65">
        <v>2888.26548367328</v>
      </c>
      <c r="Q78" s="65">
        <v>2383.1112933635332</v>
      </c>
      <c r="R78" s="65">
        <v>1813.5345834991999</v>
      </c>
      <c r="S78" s="65">
        <v>1590.5526358648851</v>
      </c>
      <c r="T78" s="65">
        <v>1134.4368890658134</v>
      </c>
      <c r="U78" s="65">
        <v>454.29582689319994</v>
      </c>
      <c r="V78" s="65">
        <v>448.29582689319994</v>
      </c>
      <c r="W78" s="65">
        <v>357.401416029725</v>
      </c>
      <c r="X78" s="65">
        <v>74.914983084900001</v>
      </c>
      <c r="Y78" s="65">
        <v>71.996313269399991</v>
      </c>
      <c r="Z78" s="65">
        <v>48.076209293009995</v>
      </c>
      <c r="AA78" s="65">
        <v>572.66666666666663</v>
      </c>
      <c r="AB78" s="65">
        <v>444.3</v>
      </c>
      <c r="AC78" s="65">
        <v>192.71666666666667</v>
      </c>
      <c r="AD78" s="65">
        <v>971.31249121799999</v>
      </c>
    </row>
    <row r="79" spans="1:30" x14ac:dyDescent="0.25">
      <c r="C79" t="s">
        <v>43</v>
      </c>
      <c r="D79" t="s">
        <v>95</v>
      </c>
      <c r="F79" s="66">
        <v>10</v>
      </c>
      <c r="G79" s="66">
        <v>10</v>
      </c>
      <c r="H79" s="66">
        <v>9</v>
      </c>
      <c r="I79" s="66">
        <v>10</v>
      </c>
      <c r="J79" s="66">
        <v>10</v>
      </c>
      <c r="K79" s="66">
        <v>9</v>
      </c>
      <c r="L79" s="66">
        <v>10</v>
      </c>
      <c r="M79" s="66">
        <v>10</v>
      </c>
      <c r="N79" s="66">
        <v>9</v>
      </c>
      <c r="O79" s="66">
        <v>10</v>
      </c>
      <c r="P79" s="66">
        <v>10</v>
      </c>
      <c r="Q79" s="66">
        <v>9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3</v>
      </c>
      <c r="AB79" s="66">
        <v>3</v>
      </c>
      <c r="AC79" s="66">
        <v>3</v>
      </c>
      <c r="AD79" s="66">
        <v>4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775.98624879734996</v>
      </c>
      <c r="G80" s="65">
        <v>662.75408645428274</v>
      </c>
      <c r="H80" s="65">
        <v>553.47004906974564</v>
      </c>
      <c r="I80" s="65">
        <v>765.89289971984999</v>
      </c>
      <c r="J80" s="65">
        <v>656.29712687599715</v>
      </c>
      <c r="K80" s="65">
        <v>543.11336440974571</v>
      </c>
      <c r="L80" s="65">
        <v>5048.0860406971424</v>
      </c>
      <c r="M80" s="65">
        <v>4384.351990358</v>
      </c>
      <c r="N80" s="65">
        <v>3858.0533860773335</v>
      </c>
      <c r="O80" s="65">
        <v>5030.9431835542855</v>
      </c>
      <c r="P80" s="65">
        <v>4383.7686570246669</v>
      </c>
      <c r="Q80" s="65">
        <v>3863.095052744</v>
      </c>
      <c r="R80" s="65">
        <v>1546.5344354249999</v>
      </c>
      <c r="S80" s="65">
        <v>1435.4623220669998</v>
      </c>
      <c r="T80" s="65">
        <v>1312.0715729399999</v>
      </c>
      <c r="U80" s="65">
        <v>331.48503222666665</v>
      </c>
      <c r="V80" s="65">
        <v>371.69149166099999</v>
      </c>
      <c r="W80" s="65">
        <v>354.66745387499998</v>
      </c>
      <c r="X80" s="65">
        <v>65.105382777919999</v>
      </c>
      <c r="Y80" s="65">
        <v>59.521498384112</v>
      </c>
      <c r="Z80" s="65">
        <v>47.873997254649993</v>
      </c>
      <c r="AA80" s="65">
        <v>1245.4465436666667</v>
      </c>
      <c r="AB80" s="65">
        <v>1307.4486819199999</v>
      </c>
      <c r="AC80" s="65">
        <v>733.62434095999993</v>
      </c>
      <c r="AD80" s="65">
        <v>1653.9743409600001</v>
      </c>
    </row>
    <row r="81" spans="3:30" x14ac:dyDescent="0.25">
      <c r="C81" t="s">
        <v>46</v>
      </c>
      <c r="D81" t="s">
        <v>95</v>
      </c>
      <c r="F81" s="66">
        <v>8</v>
      </c>
      <c r="G81" s="66">
        <v>7</v>
      </c>
      <c r="H81" s="66">
        <v>7</v>
      </c>
      <c r="I81" s="66">
        <v>8</v>
      </c>
      <c r="J81" s="66">
        <v>7</v>
      </c>
      <c r="K81" s="66">
        <v>7</v>
      </c>
      <c r="L81" s="66">
        <v>7</v>
      </c>
      <c r="M81" s="66">
        <v>6</v>
      </c>
      <c r="N81" s="66">
        <v>6</v>
      </c>
      <c r="O81" s="66">
        <v>7</v>
      </c>
      <c r="P81" s="66">
        <v>6</v>
      </c>
      <c r="Q81" s="66">
        <v>6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600</v>
      </c>
      <c r="G7" s="57">
        <v>600</v>
      </c>
      <c r="H7" s="57"/>
      <c r="I7" s="57">
        <v>550</v>
      </c>
      <c r="J7" s="57">
        <v>550</v>
      </c>
      <c r="K7" s="57"/>
      <c r="L7" s="57">
        <v>3000</v>
      </c>
      <c r="M7" s="57">
        <v>3000</v>
      </c>
      <c r="N7" s="57"/>
      <c r="O7" s="57">
        <v>3000</v>
      </c>
      <c r="P7" s="57">
        <v>3000</v>
      </c>
      <c r="Q7" s="57"/>
      <c r="R7" s="57">
        <v>992</v>
      </c>
      <c r="S7" s="57">
        <v>992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2200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>
        <v>550</v>
      </c>
      <c r="G16" s="57">
        <v>440</v>
      </c>
      <c r="H16" s="57">
        <v>440</v>
      </c>
      <c r="I16" s="57">
        <v>450</v>
      </c>
      <c r="J16" s="57">
        <v>360</v>
      </c>
      <c r="K16" s="57">
        <v>360</v>
      </c>
      <c r="L16" s="57">
        <v>2750</v>
      </c>
      <c r="M16" s="57">
        <v>2750</v>
      </c>
      <c r="N16" s="57">
        <v>2200</v>
      </c>
      <c r="O16" s="57">
        <v>2250</v>
      </c>
      <c r="P16" s="57">
        <v>2250</v>
      </c>
      <c r="Q16" s="57">
        <v>1800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113.49358523999999</v>
      </c>
      <c r="G18" s="57">
        <v>113.49358523999999</v>
      </c>
      <c r="H18" s="57"/>
      <c r="I18" s="57">
        <v>113.49358523999999</v>
      </c>
      <c r="J18" s="57">
        <v>113.49358523999999</v>
      </c>
      <c r="K18" s="57"/>
      <c r="L18" s="57">
        <v>879.57528560999992</v>
      </c>
      <c r="M18" s="57">
        <v>879.57528560999992</v>
      </c>
      <c r="N18" s="57"/>
      <c r="O18" s="57">
        <v>879.57528560999992</v>
      </c>
      <c r="P18" s="57">
        <v>879.57528560999992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595</v>
      </c>
      <c r="G19" s="57">
        <v>595</v>
      </c>
      <c r="H19" s="57">
        <v>386.75</v>
      </c>
      <c r="I19" s="57">
        <v>485</v>
      </c>
      <c r="J19" s="57">
        <v>485</v>
      </c>
      <c r="K19" s="57">
        <v>315</v>
      </c>
      <c r="L19" s="57">
        <v>3400</v>
      </c>
      <c r="M19" s="57">
        <v>3400</v>
      </c>
      <c r="N19" s="57">
        <v>2210</v>
      </c>
      <c r="O19" s="57">
        <v>3400</v>
      </c>
      <c r="P19" s="57">
        <v>3400</v>
      </c>
      <c r="Q19" s="57">
        <v>2210</v>
      </c>
      <c r="R19" s="57">
        <v>1040</v>
      </c>
      <c r="S19" s="57">
        <v>832</v>
      </c>
      <c r="T19" s="57">
        <v>832</v>
      </c>
      <c r="U19" s="57">
        <v>850</v>
      </c>
      <c r="V19" s="57">
        <v>850</v>
      </c>
      <c r="W19" s="57">
        <v>552.5</v>
      </c>
      <c r="X19" s="57">
        <v>128</v>
      </c>
      <c r="Y19" s="57">
        <v>128</v>
      </c>
      <c r="Z19" s="57">
        <v>83.2</v>
      </c>
      <c r="AA19" s="57">
        <v>446</v>
      </c>
      <c r="AB19" s="57">
        <v>319</v>
      </c>
      <c r="AC19" s="57">
        <v>207.35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1000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519.80062039919994</v>
      </c>
      <c r="G31" s="57">
        <v>492.56215994159999</v>
      </c>
      <c r="H31" s="57">
        <v>415.84049631936</v>
      </c>
      <c r="I31" s="57">
        <v>519.80062039919994</v>
      </c>
      <c r="J31" s="57">
        <v>492.56215994159999</v>
      </c>
      <c r="K31" s="57">
        <v>415.84049631936</v>
      </c>
      <c r="L31" s="57">
        <v>1957.76434539</v>
      </c>
      <c r="M31" s="57">
        <v>1316.5255887839999</v>
      </c>
      <c r="N31" s="57">
        <v>1566.2114763119998</v>
      </c>
      <c r="O31" s="57">
        <v>1957.76434539</v>
      </c>
      <c r="P31" s="57">
        <v>1316.5255887839999</v>
      </c>
      <c r="Q31" s="57">
        <v>1566.2114763119998</v>
      </c>
      <c r="R31" s="57">
        <v>1933.9306924896</v>
      </c>
      <c r="S31" s="57">
        <v>1543.5127592639999</v>
      </c>
      <c r="T31" s="57">
        <v>1547.1445539916799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700</v>
      </c>
      <c r="G35" s="57">
        <v>595</v>
      </c>
      <c r="H35" s="57">
        <v>525</v>
      </c>
      <c r="I35" s="57">
        <v>700</v>
      </c>
      <c r="J35" s="57">
        <v>595</v>
      </c>
      <c r="K35" s="57">
        <v>525</v>
      </c>
      <c r="L35" s="57">
        <v>4900</v>
      </c>
      <c r="M35" s="57">
        <v>4165</v>
      </c>
      <c r="N35" s="57">
        <v>3675</v>
      </c>
      <c r="O35" s="57">
        <v>4900</v>
      </c>
      <c r="P35" s="57">
        <v>4165</v>
      </c>
      <c r="Q35" s="57">
        <v>3675</v>
      </c>
      <c r="R35" s="57">
        <v>1400</v>
      </c>
      <c r="S35" s="57">
        <v>1190</v>
      </c>
      <c r="T35" s="57"/>
      <c r="U35" s="57">
        <v>350</v>
      </c>
      <c r="V35" s="57">
        <v>297.5</v>
      </c>
      <c r="W35" s="57">
        <v>262.5</v>
      </c>
      <c r="X35" s="57">
        <v>105</v>
      </c>
      <c r="Y35" s="57">
        <v>89.25</v>
      </c>
      <c r="Z35" s="57">
        <v>78.75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675</v>
      </c>
      <c r="G36" s="57">
        <v>610</v>
      </c>
      <c r="H36" s="57">
        <v>340</v>
      </c>
      <c r="I36" s="57">
        <v>675</v>
      </c>
      <c r="J36" s="57">
        <v>610</v>
      </c>
      <c r="K36" s="57">
        <v>340</v>
      </c>
      <c r="L36" s="57">
        <v>560</v>
      </c>
      <c r="M36" s="57">
        <v>500</v>
      </c>
      <c r="N36" s="57">
        <v>280</v>
      </c>
      <c r="O36" s="57">
        <v>560</v>
      </c>
      <c r="P36" s="57">
        <v>500</v>
      </c>
      <c r="Q36" s="57">
        <v>280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750</v>
      </c>
      <c r="G37" s="57">
        <v>675</v>
      </c>
      <c r="H37" s="57">
        <v>675</v>
      </c>
      <c r="I37" s="57">
        <v>750</v>
      </c>
      <c r="J37" s="57">
        <v>675</v>
      </c>
      <c r="K37" s="57">
        <v>675</v>
      </c>
      <c r="L37" s="57">
        <v>5250</v>
      </c>
      <c r="M37" s="57">
        <v>3610</v>
      </c>
      <c r="N37" s="57">
        <v>3610</v>
      </c>
      <c r="O37" s="57">
        <v>5250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742</v>
      </c>
      <c r="G42" s="57">
        <v>630</v>
      </c>
      <c r="H42" s="57">
        <v>441</v>
      </c>
      <c r="I42" s="57">
        <v>742</v>
      </c>
      <c r="J42" s="57">
        <v>630</v>
      </c>
      <c r="K42" s="57">
        <v>441</v>
      </c>
      <c r="L42" s="57">
        <v>4454</v>
      </c>
      <c r="M42" s="57">
        <v>3786</v>
      </c>
      <c r="N42" s="57">
        <v>2650.2</v>
      </c>
      <c r="O42" s="57">
        <v>4454</v>
      </c>
      <c r="P42" s="57">
        <v>3786</v>
      </c>
      <c r="Q42" s="57">
        <v>2650.2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740.79856084556798</v>
      </c>
      <c r="G49" s="61">
        <v>671.66715841407279</v>
      </c>
      <c r="H49" s="61">
        <v>574.88247394535051</v>
      </c>
      <c r="I49" s="61">
        <v>727.16868914076792</v>
      </c>
      <c r="J49" s="61">
        <v>658.70358036643643</v>
      </c>
      <c r="K49" s="61">
        <v>564.20405524916009</v>
      </c>
      <c r="L49" s="61">
        <v>4132.2507872083333</v>
      </c>
      <c r="M49" s="61">
        <v>3697.9846459179093</v>
      </c>
      <c r="N49" s="61">
        <v>3308.4975642386667</v>
      </c>
      <c r="O49" s="61">
        <v>4106.4174538750003</v>
      </c>
      <c r="P49" s="61">
        <v>3750.7801004633639</v>
      </c>
      <c r="Q49" s="61">
        <v>3410.7095589672376</v>
      </c>
      <c r="R49" s="61">
        <v>1721.6680930091334</v>
      </c>
      <c r="S49" s="61">
        <v>1593.4265355970001</v>
      </c>
      <c r="T49" s="61">
        <v>1471.6389135435199</v>
      </c>
      <c r="U49" s="61">
        <v>314.82772250928571</v>
      </c>
      <c r="V49" s="61">
        <v>327.09067626083333</v>
      </c>
      <c r="W49" s="61">
        <v>271.14967075037504</v>
      </c>
      <c r="X49" s="61">
        <v>116.03311950800001</v>
      </c>
      <c r="Y49" s="61">
        <v>117.0588576450909</v>
      </c>
      <c r="Z49" s="61">
        <v>81.757983543781819</v>
      </c>
      <c r="AA49" s="61">
        <v>1566.2679261999997</v>
      </c>
      <c r="AB49" s="61">
        <v>1647.3921243549999</v>
      </c>
      <c r="AC49" s="61">
        <v>1110.71717103375</v>
      </c>
      <c r="AD49" s="61">
        <v>1300</v>
      </c>
    </row>
    <row r="50" spans="1:30" x14ac:dyDescent="0.25">
      <c r="D50" s="60" t="s">
        <v>95</v>
      </c>
      <c r="F50" s="62">
        <v>25</v>
      </c>
      <c r="G50" s="62">
        <v>22</v>
      </c>
      <c r="H50" s="62">
        <v>21</v>
      </c>
      <c r="I50" s="62">
        <v>25</v>
      </c>
      <c r="J50" s="62">
        <v>22</v>
      </c>
      <c r="K50" s="62">
        <v>21</v>
      </c>
      <c r="L50" s="62">
        <v>24</v>
      </c>
      <c r="M50" s="62">
        <v>22</v>
      </c>
      <c r="N50" s="62">
        <v>21</v>
      </c>
      <c r="O50" s="62">
        <v>24</v>
      </c>
      <c r="P50" s="62">
        <v>22</v>
      </c>
      <c r="Q50" s="62">
        <v>21</v>
      </c>
      <c r="R50" s="62">
        <v>12</v>
      </c>
      <c r="S50" s="62">
        <v>12</v>
      </c>
      <c r="T50" s="62">
        <v>9</v>
      </c>
      <c r="U50" s="62">
        <v>14</v>
      </c>
      <c r="V50" s="62">
        <v>12</v>
      </c>
      <c r="W50" s="62">
        <v>12</v>
      </c>
      <c r="X50" s="62">
        <v>12</v>
      </c>
      <c r="Y50" s="62">
        <v>11</v>
      </c>
      <c r="Z50" s="62">
        <v>11</v>
      </c>
      <c r="AA50" s="62">
        <v>10</v>
      </c>
      <c r="AB50" s="62">
        <v>8</v>
      </c>
      <c r="AC50" s="62">
        <v>8</v>
      </c>
      <c r="AD50" s="62">
        <v>6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6650</v>
      </c>
      <c r="N51" s="61">
        <v>5300</v>
      </c>
      <c r="O51" s="61">
        <v>7000</v>
      </c>
      <c r="P51" s="61">
        <v>6650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850</v>
      </c>
      <c r="V51" s="61">
        <v>850</v>
      </c>
      <c r="W51" s="61">
        <v>552.5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2200</v>
      </c>
    </row>
    <row r="52" spans="1:30" x14ac:dyDescent="0.25">
      <c r="D52" t="s">
        <v>98</v>
      </c>
      <c r="E52" s="63" t="s">
        <v>97</v>
      </c>
      <c r="F52" s="61">
        <v>113.49358523999999</v>
      </c>
      <c r="G52" s="61">
        <v>113.49358523999999</v>
      </c>
      <c r="H52" s="61">
        <v>340</v>
      </c>
      <c r="I52" s="61">
        <v>113.49358523999999</v>
      </c>
      <c r="J52" s="61">
        <v>113.49358523999999</v>
      </c>
      <c r="K52" s="61">
        <v>315</v>
      </c>
      <c r="L52" s="61">
        <v>560</v>
      </c>
      <c r="M52" s="61">
        <v>500</v>
      </c>
      <c r="N52" s="61">
        <v>280</v>
      </c>
      <c r="O52" s="61">
        <v>560</v>
      </c>
      <c r="P52" s="61">
        <v>500</v>
      </c>
      <c r="Q52" s="61">
        <v>280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150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833.82018893000009</v>
      </c>
      <c r="G55" s="65">
        <v>790.15023616250005</v>
      </c>
      <c r="H55" s="65">
        <v>622.36351176722223</v>
      </c>
      <c r="I55" s="65">
        <v>812.82018893000009</v>
      </c>
      <c r="J55" s="65">
        <v>766.40023616250005</v>
      </c>
      <c r="K55" s="65">
        <v>605.50240065611115</v>
      </c>
      <c r="L55" s="65">
        <v>4490.186584666666</v>
      </c>
      <c r="M55" s="65">
        <v>4255.5701669749997</v>
      </c>
      <c r="N55" s="65">
        <v>3439.1930414111107</v>
      </c>
      <c r="O55" s="65">
        <v>4434.6310291111113</v>
      </c>
      <c r="P55" s="65">
        <v>4193.0701669749997</v>
      </c>
      <c r="Q55" s="65">
        <v>3489.3265846666663</v>
      </c>
      <c r="R55" s="65">
        <v>2103.2905682666665</v>
      </c>
      <c r="S55" s="65">
        <v>1920.4636496933333</v>
      </c>
      <c r="T55" s="65">
        <v>1920.4636496933333</v>
      </c>
      <c r="U55" s="65">
        <v>321.722754834</v>
      </c>
      <c r="V55" s="65">
        <v>364.65344354249999</v>
      </c>
      <c r="W55" s="65">
        <v>280.33042701112498</v>
      </c>
      <c r="X55" s="65">
        <v>199.5</v>
      </c>
      <c r="Y55" s="65">
        <v>251</v>
      </c>
      <c r="Z55" s="65">
        <v>152.73333333333332</v>
      </c>
      <c r="AA55" s="65">
        <v>1445.83490775</v>
      </c>
      <c r="AB55" s="65">
        <v>1552.1132103333332</v>
      </c>
      <c r="AC55" s="65">
        <v>1206.36289545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9</v>
      </c>
      <c r="I56" s="66">
        <v>10</v>
      </c>
      <c r="J56" s="66">
        <v>8</v>
      </c>
      <c r="K56" s="66">
        <v>9</v>
      </c>
      <c r="L56" s="66">
        <v>9</v>
      </c>
      <c r="M56" s="66">
        <v>8</v>
      </c>
      <c r="N56" s="66">
        <v>9</v>
      </c>
      <c r="O56" s="66">
        <v>9</v>
      </c>
      <c r="P56" s="66">
        <v>8</v>
      </c>
      <c r="Q56" s="66">
        <v>9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694.44935852399999</v>
      </c>
      <c r="G57" s="65">
        <v>600.49928724888878</v>
      </c>
      <c r="H57" s="65">
        <v>540.25</v>
      </c>
      <c r="I57" s="65">
        <v>694.44935852399999</v>
      </c>
      <c r="J57" s="65">
        <v>600.49928724888878</v>
      </c>
      <c r="K57" s="65">
        <v>540.25</v>
      </c>
      <c r="L57" s="65">
        <v>4050.4159350554546</v>
      </c>
      <c r="M57" s="65">
        <v>3563.4575285609999</v>
      </c>
      <c r="N57" s="65">
        <v>3413.8333333333335</v>
      </c>
      <c r="O57" s="65">
        <v>4050.4159350554546</v>
      </c>
      <c r="P57" s="65">
        <v>3563.4575285609999</v>
      </c>
      <c r="Q57" s="65">
        <v>3413.8333333333335</v>
      </c>
      <c r="R57" s="65">
        <v>1680</v>
      </c>
      <c r="S57" s="65">
        <v>1608</v>
      </c>
      <c r="T57" s="65">
        <v>1266.6666666666667</v>
      </c>
      <c r="U57" s="65">
        <v>306.42857142857144</v>
      </c>
      <c r="V57" s="65">
        <v>287.5</v>
      </c>
      <c r="W57" s="65">
        <v>239.78571428571428</v>
      </c>
      <c r="X57" s="65">
        <v>81.666666666666671</v>
      </c>
      <c r="Y57" s="65">
        <v>71.708333333333329</v>
      </c>
      <c r="Z57" s="65">
        <v>60.208333333333336</v>
      </c>
      <c r="AA57" s="65">
        <v>2016.6666666666667</v>
      </c>
      <c r="AB57" s="65">
        <v>2925</v>
      </c>
      <c r="AC57" s="65">
        <v>1822.5</v>
      </c>
      <c r="AD57" s="65">
        <v>1000</v>
      </c>
    </row>
    <row r="58" spans="1:30" x14ac:dyDescent="0.25">
      <c r="A58" s="64"/>
      <c r="C58" t="s">
        <v>43</v>
      </c>
      <c r="D58" t="s">
        <v>95</v>
      </c>
      <c r="F58" s="66">
        <v>10</v>
      </c>
      <c r="G58" s="66">
        <v>9</v>
      </c>
      <c r="H58" s="66">
        <v>8</v>
      </c>
      <c r="I58" s="66">
        <v>10</v>
      </c>
      <c r="J58" s="66">
        <v>9</v>
      </c>
      <c r="K58" s="66">
        <v>8</v>
      </c>
      <c r="L58" s="66">
        <v>11</v>
      </c>
      <c r="M58" s="66">
        <v>10</v>
      </c>
      <c r="N58" s="66">
        <v>9</v>
      </c>
      <c r="O58" s="66">
        <v>11</v>
      </c>
      <c r="P58" s="66">
        <v>10</v>
      </c>
      <c r="Q58" s="66">
        <v>9</v>
      </c>
      <c r="R58" s="66">
        <v>5</v>
      </c>
      <c r="S58" s="66">
        <v>5</v>
      </c>
      <c r="T58" s="66">
        <v>3</v>
      </c>
      <c r="U58" s="66">
        <v>7</v>
      </c>
      <c r="V58" s="66">
        <v>7</v>
      </c>
      <c r="W58" s="66">
        <v>7</v>
      </c>
      <c r="X58" s="66">
        <v>6</v>
      </c>
      <c r="Y58" s="66">
        <v>6</v>
      </c>
      <c r="Z58" s="66">
        <v>6</v>
      </c>
      <c r="AA58" s="66">
        <v>3</v>
      </c>
      <c r="AB58" s="66">
        <v>2</v>
      </c>
      <c r="AC58" s="66">
        <v>2</v>
      </c>
      <c r="AD58" s="66">
        <v>3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659.31713664979998</v>
      </c>
      <c r="G59" s="65">
        <v>612.74550264239997</v>
      </c>
      <c r="H59" s="65">
        <v>537.31508673683993</v>
      </c>
      <c r="I59" s="65">
        <v>639.13043849480005</v>
      </c>
      <c r="J59" s="65">
        <v>601.44582338040004</v>
      </c>
      <c r="K59" s="65">
        <v>519.19088858184</v>
      </c>
      <c r="L59" s="65">
        <v>3735.9214484633335</v>
      </c>
      <c r="M59" s="65">
        <v>2892.175196261333</v>
      </c>
      <c r="N59" s="65">
        <v>2600.4038254373331</v>
      </c>
      <c r="O59" s="65">
        <v>3695.9214484633335</v>
      </c>
      <c r="P59" s="65">
        <v>3446.0085295946665</v>
      </c>
      <c r="Q59" s="65">
        <v>3165.4871587706671</v>
      </c>
      <c r="R59" s="65">
        <v>1652.7151371031998</v>
      </c>
      <c r="S59" s="65">
        <v>1442.5758260279999</v>
      </c>
      <c r="T59" s="65">
        <v>1227.78642427056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2200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754.09802905994661</v>
      </c>
      <c r="G62" s="65">
        <v>682.01313570497143</v>
      </c>
      <c r="H62" s="65">
        <v>557.91299663231143</v>
      </c>
      <c r="I62" s="65">
        <v>748.71490955194668</v>
      </c>
      <c r="J62" s="65">
        <v>678.78465591582858</v>
      </c>
      <c r="K62" s="65">
        <v>552.73465430231147</v>
      </c>
      <c r="L62" s="65">
        <v>4125.817400527857</v>
      </c>
      <c r="M62" s="65">
        <v>3631.9028403526149</v>
      </c>
      <c r="N62" s="65">
        <v>3208.7991422316923</v>
      </c>
      <c r="O62" s="65">
        <v>4117.2459719564285</v>
      </c>
      <c r="P62" s="65">
        <v>3623.2489941987687</v>
      </c>
      <c r="Q62" s="65">
        <v>3268.2185183316915</v>
      </c>
      <c r="R62" s="65">
        <v>1578.5021395137001</v>
      </c>
      <c r="S62" s="65">
        <v>1430.8898033954999</v>
      </c>
      <c r="T62" s="65">
        <v>1344.6786031273828</v>
      </c>
      <c r="U62" s="65">
        <v>310.84312390333332</v>
      </c>
      <c r="V62" s="65">
        <v>296.12090168111109</v>
      </c>
      <c r="W62" s="65">
        <v>255.69956100049998</v>
      </c>
      <c r="X62" s="65">
        <v>79.933048232888893</v>
      </c>
      <c r="Y62" s="65">
        <v>73.294159343999993</v>
      </c>
      <c r="Z62" s="65">
        <v>62.904202109066674</v>
      </c>
      <c r="AA62" s="65">
        <v>1952.7798769999997</v>
      </c>
      <c r="AB62" s="65">
        <v>2092.0273989679999</v>
      </c>
      <c r="AC62" s="65">
        <v>1499.6774736540001</v>
      </c>
      <c r="AD62" s="65">
        <v>1366.6666666666667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14</v>
      </c>
      <c r="H63" s="66">
        <v>14</v>
      </c>
      <c r="I63" s="66">
        <v>15</v>
      </c>
      <c r="J63" s="66">
        <v>14</v>
      </c>
      <c r="K63" s="66">
        <v>14</v>
      </c>
      <c r="L63" s="66">
        <v>14</v>
      </c>
      <c r="M63" s="66">
        <v>13</v>
      </c>
      <c r="N63" s="66">
        <v>13</v>
      </c>
      <c r="O63" s="66">
        <v>14</v>
      </c>
      <c r="P63" s="66">
        <v>13</v>
      </c>
      <c r="Q63" s="66">
        <v>13</v>
      </c>
      <c r="R63" s="66">
        <v>8</v>
      </c>
      <c r="S63" s="66">
        <v>8</v>
      </c>
      <c r="T63" s="66">
        <v>7</v>
      </c>
      <c r="U63" s="66">
        <v>9</v>
      </c>
      <c r="V63" s="66">
        <v>9</v>
      </c>
      <c r="W63" s="66">
        <v>9</v>
      </c>
      <c r="X63" s="66">
        <v>9</v>
      </c>
      <c r="Y63" s="66">
        <v>9</v>
      </c>
      <c r="Z63" s="66">
        <v>9</v>
      </c>
      <c r="AA63" s="66">
        <v>6</v>
      </c>
      <c r="AB63" s="66">
        <v>5</v>
      </c>
      <c r="AC63" s="66">
        <v>5</v>
      </c>
      <c r="AD63" s="66">
        <v>3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753.37339630999998</v>
      </c>
      <c r="G64" s="65">
        <v>687.83119507999993</v>
      </c>
      <c r="H64" s="65">
        <v>710</v>
      </c>
      <c r="I64" s="65">
        <v>753.37339630999998</v>
      </c>
      <c r="J64" s="65">
        <v>687.83119507999993</v>
      </c>
      <c r="K64" s="65">
        <v>710</v>
      </c>
      <c r="L64" s="65">
        <v>3503.1438214025002</v>
      </c>
      <c r="M64" s="65">
        <v>3076.9750952033332</v>
      </c>
      <c r="N64" s="65">
        <v>3389.6866666666665</v>
      </c>
      <c r="O64" s="65">
        <v>3503.1438214025002</v>
      </c>
      <c r="P64" s="65">
        <v>3076.9750952033332</v>
      </c>
      <c r="Q64" s="65">
        <v>3389.6866666666665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761.25</v>
      </c>
      <c r="G66" s="65">
        <v>708.33333333333337</v>
      </c>
      <c r="H66" s="65">
        <v>563.91666666666663</v>
      </c>
      <c r="I66" s="65">
        <v>733.75</v>
      </c>
      <c r="J66" s="65">
        <v>671.66666666666663</v>
      </c>
      <c r="K66" s="65">
        <v>540</v>
      </c>
      <c r="L66" s="65">
        <v>5216.666666666667</v>
      </c>
      <c r="M66" s="65">
        <v>4553.333333333333</v>
      </c>
      <c r="N66" s="65">
        <v>3573.3333333333335</v>
      </c>
      <c r="O66" s="65">
        <v>5216.666666666667</v>
      </c>
      <c r="P66" s="65">
        <v>5144.666666666667</v>
      </c>
      <c r="Q66" s="65">
        <v>4164.666666666667</v>
      </c>
      <c r="R66" s="65">
        <v>1040</v>
      </c>
      <c r="S66" s="65">
        <v>832</v>
      </c>
      <c r="T66" s="65">
        <v>832</v>
      </c>
      <c r="U66" s="65">
        <v>400</v>
      </c>
      <c r="V66" s="65">
        <v>850</v>
      </c>
      <c r="W66" s="65">
        <v>351.25</v>
      </c>
      <c r="X66" s="65">
        <v>86.5</v>
      </c>
      <c r="Y66" s="65">
        <v>128</v>
      </c>
      <c r="Z66" s="65">
        <v>83.2</v>
      </c>
      <c r="AA66" s="65">
        <v>723</v>
      </c>
      <c r="AB66" s="65">
        <v>319</v>
      </c>
      <c r="AC66" s="65">
        <v>207.35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3</v>
      </c>
      <c r="H67" s="66">
        <v>3</v>
      </c>
      <c r="I67" s="66">
        <v>4</v>
      </c>
      <c r="J67" s="66">
        <v>3</v>
      </c>
      <c r="K67" s="66">
        <v>3</v>
      </c>
      <c r="L67" s="66">
        <v>3</v>
      </c>
      <c r="M67" s="66">
        <v>3</v>
      </c>
      <c r="N67" s="66">
        <v>3</v>
      </c>
      <c r="O67" s="66">
        <v>3</v>
      </c>
      <c r="P67" s="66">
        <v>3</v>
      </c>
      <c r="Q67" s="66">
        <v>3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674.44324091070769</v>
      </c>
      <c r="G69" s="65">
        <v>579.12296631746665</v>
      </c>
      <c r="H69" s="65">
        <v>544.68836224561335</v>
      </c>
      <c r="I69" s="65">
        <v>662.3857953245539</v>
      </c>
      <c r="J69" s="65">
        <v>570.56473989680001</v>
      </c>
      <c r="K69" s="65">
        <v>533.29279619394663</v>
      </c>
      <c r="L69" s="65">
        <v>3726.3616359166667</v>
      </c>
      <c r="M69" s="65">
        <v>3239.7364431267274</v>
      </c>
      <c r="N69" s="65">
        <v>3037.8101342101818</v>
      </c>
      <c r="O69" s="65">
        <v>3684.6949692500002</v>
      </c>
      <c r="P69" s="65">
        <v>3194.2818976721824</v>
      </c>
      <c r="Q69" s="65">
        <v>3001.4464978465458</v>
      </c>
      <c r="R69" s="65">
        <v>1326.3575685516</v>
      </c>
      <c r="S69" s="65">
        <v>1226.287913014</v>
      </c>
      <c r="T69" s="65">
        <v>1194.2718545623361</v>
      </c>
      <c r="U69" s="65">
        <v>324.87179262000001</v>
      </c>
      <c r="V69" s="65">
        <v>330.9249058514286</v>
      </c>
      <c r="W69" s="65">
        <v>266.55929262000001</v>
      </c>
      <c r="X69" s="65">
        <v>77.913919156571424</v>
      </c>
      <c r="Y69" s="65">
        <v>73.441239015999997</v>
      </c>
      <c r="Z69" s="65">
        <v>60.806303163599999</v>
      </c>
      <c r="AA69" s="65">
        <v>2660.1132103333334</v>
      </c>
      <c r="AB69" s="65">
        <v>2274.59912128</v>
      </c>
      <c r="AC69" s="65">
        <v>1509.1162273066666</v>
      </c>
      <c r="AD69" s="65">
        <v>1100</v>
      </c>
    </row>
    <row r="70" spans="1:30" x14ac:dyDescent="0.25">
      <c r="C70" t="s">
        <v>41</v>
      </c>
      <c r="D70" t="s">
        <v>95</v>
      </c>
      <c r="F70" s="66">
        <v>13</v>
      </c>
      <c r="G70" s="66">
        <v>12</v>
      </c>
      <c r="H70" s="66">
        <v>12</v>
      </c>
      <c r="I70" s="66">
        <v>13</v>
      </c>
      <c r="J70" s="66">
        <v>12</v>
      </c>
      <c r="K70" s="66">
        <v>12</v>
      </c>
      <c r="L70" s="66">
        <v>12</v>
      </c>
      <c r="M70" s="66">
        <v>11</v>
      </c>
      <c r="N70" s="66">
        <v>11</v>
      </c>
      <c r="O70" s="66">
        <v>12</v>
      </c>
      <c r="P70" s="66">
        <v>11</v>
      </c>
      <c r="Q70" s="66">
        <v>11</v>
      </c>
      <c r="R70" s="66">
        <v>6</v>
      </c>
      <c r="S70" s="66">
        <v>6</v>
      </c>
      <c r="T70" s="66">
        <v>5</v>
      </c>
      <c r="U70" s="66">
        <v>8</v>
      </c>
      <c r="V70" s="66">
        <v>7</v>
      </c>
      <c r="W70" s="66">
        <v>8</v>
      </c>
      <c r="X70" s="66">
        <v>7</v>
      </c>
      <c r="Y70" s="66">
        <v>6</v>
      </c>
      <c r="Z70" s="66">
        <v>6</v>
      </c>
      <c r="AA70" s="66">
        <v>3</v>
      </c>
      <c r="AB70" s="66">
        <v>3</v>
      </c>
      <c r="AC70" s="66">
        <v>3</v>
      </c>
      <c r="AD70" s="66">
        <v>3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839.30047232499999</v>
      </c>
      <c r="G71" s="65">
        <v>852.40062976666661</v>
      </c>
      <c r="H71" s="65">
        <v>759.84053530166659</v>
      </c>
      <c r="I71" s="65">
        <v>839.30047232499999</v>
      </c>
      <c r="J71" s="65">
        <v>852.40062976666661</v>
      </c>
      <c r="K71" s="65">
        <v>759.84053530166659</v>
      </c>
      <c r="L71" s="65">
        <v>4224.8930873333329</v>
      </c>
      <c r="M71" s="65">
        <v>4035.7371119333329</v>
      </c>
      <c r="N71" s="65">
        <v>3941.1591242333329</v>
      </c>
      <c r="O71" s="65">
        <v>4224.8930873333329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1918.6698154999999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3</v>
      </c>
      <c r="M72" s="66">
        <v>3</v>
      </c>
      <c r="N72" s="66">
        <v>3</v>
      </c>
      <c r="O72" s="66">
        <v>3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827.85714285714289</v>
      </c>
      <c r="G73" s="65">
        <v>778.33333333333337</v>
      </c>
      <c r="H73" s="65">
        <v>542.79166666666663</v>
      </c>
      <c r="I73" s="65">
        <v>808.71428571428567</v>
      </c>
      <c r="J73" s="65">
        <v>756.25</v>
      </c>
      <c r="K73" s="65">
        <v>528.20833333333337</v>
      </c>
      <c r="L73" s="65">
        <v>4847.875</v>
      </c>
      <c r="M73" s="65">
        <v>4373.05</v>
      </c>
      <c r="N73" s="65">
        <v>3462.7228571428568</v>
      </c>
      <c r="O73" s="65">
        <v>4832.875</v>
      </c>
      <c r="P73" s="65">
        <v>4610.4071428571424</v>
      </c>
      <c r="Q73" s="65">
        <v>3704.9014285714284</v>
      </c>
      <c r="R73" s="65">
        <v>2360</v>
      </c>
      <c r="S73" s="65">
        <v>2210.5</v>
      </c>
      <c r="T73" s="65">
        <v>1781.3333333333333</v>
      </c>
      <c r="U73" s="65">
        <v>365</v>
      </c>
      <c r="V73" s="65">
        <v>420</v>
      </c>
      <c r="W73" s="65">
        <v>401.25</v>
      </c>
      <c r="X73" s="65">
        <v>180.5</v>
      </c>
      <c r="Y73" s="65">
        <v>180.5</v>
      </c>
      <c r="Z73" s="65">
        <v>102.375</v>
      </c>
      <c r="AA73" s="65">
        <v>769</v>
      </c>
      <c r="AB73" s="65">
        <v>879.5</v>
      </c>
      <c r="AC73" s="65">
        <v>486.66249999999997</v>
      </c>
      <c r="AD73" s="65">
        <v>1500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830.72018893000006</v>
      </c>
      <c r="G76" s="65">
        <v>762.77523616250005</v>
      </c>
      <c r="H76" s="65">
        <v>638.94684510055549</v>
      </c>
      <c r="I76" s="65">
        <v>820.72018893000006</v>
      </c>
      <c r="J76" s="65">
        <v>752.77523616250005</v>
      </c>
      <c r="K76" s="65">
        <v>630.05795621166669</v>
      </c>
      <c r="L76" s="65">
        <v>4380.519918</v>
      </c>
      <c r="M76" s="65">
        <v>4047.7764169749998</v>
      </c>
      <c r="N76" s="65">
        <v>3481.7752636333335</v>
      </c>
      <c r="O76" s="65">
        <v>4324.9643624444443</v>
      </c>
      <c r="P76" s="65">
        <v>3985.2764169749998</v>
      </c>
      <c r="Q76" s="65">
        <v>3531.9088068888886</v>
      </c>
      <c r="R76" s="65">
        <v>2156.6239016</v>
      </c>
      <c r="S76" s="65">
        <v>2043.1303163599998</v>
      </c>
      <c r="T76" s="65">
        <v>2043.1303163599998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2571.8349077499997</v>
      </c>
      <c r="AB76" s="65">
        <v>3095.7798769999995</v>
      </c>
      <c r="AC76" s="65">
        <v>2292.2462287833332</v>
      </c>
      <c r="AD76" s="65">
        <v>1300</v>
      </c>
    </row>
    <row r="77" spans="1:30" x14ac:dyDescent="0.25">
      <c r="C77" t="s">
        <v>40</v>
      </c>
      <c r="D77" t="s">
        <v>95</v>
      </c>
      <c r="F77" s="66">
        <v>10</v>
      </c>
      <c r="G77" s="66">
        <v>8</v>
      </c>
      <c r="H77" s="66">
        <v>9</v>
      </c>
      <c r="I77" s="66">
        <v>10</v>
      </c>
      <c r="J77" s="66">
        <v>8</v>
      </c>
      <c r="K77" s="66">
        <v>9</v>
      </c>
      <c r="L77" s="66">
        <v>9</v>
      </c>
      <c r="M77" s="66">
        <v>8</v>
      </c>
      <c r="N77" s="66">
        <v>9</v>
      </c>
      <c r="O77" s="66">
        <v>9</v>
      </c>
      <c r="P77" s="66">
        <v>8</v>
      </c>
      <c r="Q77" s="66">
        <v>9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606.47060080560004</v>
      </c>
      <c r="G78" s="65">
        <v>570.1508207402286</v>
      </c>
      <c r="H78" s="65">
        <v>480.59841605322663</v>
      </c>
      <c r="I78" s="65">
        <v>590.75631509131438</v>
      </c>
      <c r="J78" s="65">
        <v>554.43653502594282</v>
      </c>
      <c r="K78" s="65">
        <v>468.64008271989331</v>
      </c>
      <c r="L78" s="65">
        <v>3162.4174538750003</v>
      </c>
      <c r="M78" s="65">
        <v>2893.5563592992498</v>
      </c>
      <c r="N78" s="65">
        <v>2561.7816394731426</v>
      </c>
      <c r="O78" s="65">
        <v>3162.4174538750003</v>
      </c>
      <c r="P78" s="65">
        <v>2893.5563592992498</v>
      </c>
      <c r="Q78" s="65">
        <v>2561.7816394731426</v>
      </c>
      <c r="R78" s="65">
        <v>1743.4826731224</v>
      </c>
      <c r="S78" s="65">
        <v>1556.378189816</v>
      </c>
      <c r="T78" s="65">
        <v>1059.7148513305599</v>
      </c>
      <c r="U78" s="65">
        <v>477.5</v>
      </c>
      <c r="V78" s="65">
        <v>470</v>
      </c>
      <c r="W78" s="65">
        <v>394.16666666666669</v>
      </c>
      <c r="X78" s="65">
        <v>82.666666666666671</v>
      </c>
      <c r="Y78" s="65">
        <v>80.666666666666671</v>
      </c>
      <c r="Z78" s="65">
        <v>53.733333333333327</v>
      </c>
      <c r="AA78" s="65">
        <v>546.33333333333337</v>
      </c>
      <c r="AB78" s="65">
        <v>425.63333333333338</v>
      </c>
      <c r="AC78" s="65">
        <v>180.58333333333334</v>
      </c>
      <c r="AD78" s="65">
        <v>1000</v>
      </c>
    </row>
    <row r="79" spans="1:30" x14ac:dyDescent="0.25">
      <c r="C79" t="s">
        <v>43</v>
      </c>
      <c r="D79" t="s">
        <v>95</v>
      </c>
      <c r="F79" s="66">
        <v>7</v>
      </c>
      <c r="G79" s="66">
        <v>7</v>
      </c>
      <c r="H79" s="66">
        <v>6</v>
      </c>
      <c r="I79" s="66">
        <v>7</v>
      </c>
      <c r="J79" s="66">
        <v>7</v>
      </c>
      <c r="K79" s="66">
        <v>6</v>
      </c>
      <c r="L79" s="66">
        <v>8</v>
      </c>
      <c r="M79" s="66">
        <v>8</v>
      </c>
      <c r="N79" s="66">
        <v>7</v>
      </c>
      <c r="O79" s="66">
        <v>8</v>
      </c>
      <c r="P79" s="66">
        <v>8</v>
      </c>
      <c r="Q79" s="66">
        <v>7</v>
      </c>
      <c r="R79" s="66">
        <v>4</v>
      </c>
      <c r="S79" s="66">
        <v>4</v>
      </c>
      <c r="T79" s="66">
        <v>3</v>
      </c>
      <c r="U79" s="66">
        <v>4</v>
      </c>
      <c r="V79" s="66">
        <v>4</v>
      </c>
      <c r="W79" s="66">
        <v>3</v>
      </c>
      <c r="X79" s="66">
        <v>3</v>
      </c>
      <c r="Y79" s="66">
        <v>3</v>
      </c>
      <c r="Z79" s="66">
        <v>3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766.78113231428574</v>
      </c>
      <c r="G80" s="65">
        <v>680.5699751046667</v>
      </c>
      <c r="H80" s="65">
        <v>573.0699751046667</v>
      </c>
      <c r="I80" s="65">
        <v>755.24587622571437</v>
      </c>
      <c r="J80" s="65">
        <v>673.03685559666667</v>
      </c>
      <c r="K80" s="65">
        <v>560.98717633466674</v>
      </c>
      <c r="L80" s="65">
        <v>5241.666666666667</v>
      </c>
      <c r="M80" s="65">
        <v>4565</v>
      </c>
      <c r="N80" s="65">
        <v>4042</v>
      </c>
      <c r="O80" s="65">
        <v>5221.666666666667</v>
      </c>
      <c r="P80" s="65">
        <v>4897.3</v>
      </c>
      <c r="Q80" s="65">
        <v>4381.05</v>
      </c>
      <c r="R80" s="65">
        <v>1556.0536797049999</v>
      </c>
      <c r="S80" s="65">
        <v>1443.5536797049999</v>
      </c>
      <c r="T80" s="65">
        <v>1312.0715729399999</v>
      </c>
      <c r="U80" s="65">
        <v>334.65811365333332</v>
      </c>
      <c r="V80" s="65">
        <v>375.73717047999997</v>
      </c>
      <c r="W80" s="65">
        <v>358.23717047999997</v>
      </c>
      <c r="X80" s="65">
        <v>61.099358523999996</v>
      </c>
      <c r="Y80" s="65">
        <v>57.161858523999996</v>
      </c>
      <c r="Z80" s="65">
        <v>48.409454745399998</v>
      </c>
      <c r="AA80" s="65">
        <v>1245.4465436666667</v>
      </c>
      <c r="AB80" s="65">
        <v>1307.4486819199999</v>
      </c>
      <c r="AC80" s="65">
        <v>733.62434095999993</v>
      </c>
      <c r="AD80" s="65">
        <v>2200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5</v>
      </c>
      <c r="N81" s="66">
        <v>5</v>
      </c>
      <c r="O81" s="66">
        <v>6</v>
      </c>
      <c r="P81" s="66">
        <v>5</v>
      </c>
      <c r="Q81" s="66">
        <v>5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4</v>
      </c>
      <c r="Y81" s="66">
        <v>4</v>
      </c>
      <c r="Z81" s="66">
        <v>4</v>
      </c>
      <c r="AA81" s="66">
        <v>3</v>
      </c>
      <c r="AB81" s="66">
        <v>2</v>
      </c>
      <c r="AC81" s="66">
        <v>2</v>
      </c>
      <c r="AD81" s="66">
        <v>1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2400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178.34895840000001</v>
      </c>
      <c r="G18" s="57">
        <v>178.34895840000001</v>
      </c>
      <c r="H18" s="57"/>
      <c r="I18" s="57">
        <v>178.34895840000001</v>
      </c>
      <c r="J18" s="57">
        <v>178.34895840000001</v>
      </c>
      <c r="K18" s="57"/>
      <c r="L18" s="57">
        <v>770.61612442000001</v>
      </c>
      <c r="M18" s="57">
        <v>770.61612442000001</v>
      </c>
      <c r="N18" s="57"/>
      <c r="O18" s="57">
        <v>770.61612442000001</v>
      </c>
      <c r="P18" s="57">
        <v>770.61612442000001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595</v>
      </c>
      <c r="G19" s="57">
        <v>595</v>
      </c>
      <c r="H19" s="57">
        <v>386.75</v>
      </c>
      <c r="I19" s="57">
        <v>485</v>
      </c>
      <c r="J19" s="57">
        <v>485</v>
      </c>
      <c r="K19" s="57">
        <v>315</v>
      </c>
      <c r="L19" s="57">
        <v>3400</v>
      </c>
      <c r="M19" s="57">
        <v>3400</v>
      </c>
      <c r="N19" s="57">
        <v>2210</v>
      </c>
      <c r="O19" s="57">
        <v>3400</v>
      </c>
      <c r="P19" s="57">
        <v>3400</v>
      </c>
      <c r="Q19" s="57">
        <v>2210</v>
      </c>
      <c r="R19" s="57">
        <v>1040</v>
      </c>
      <c r="S19" s="57">
        <v>832</v>
      </c>
      <c r="T19" s="57">
        <v>832</v>
      </c>
      <c r="U19" s="57">
        <v>850</v>
      </c>
      <c r="V19" s="57">
        <v>850</v>
      </c>
      <c r="W19" s="57">
        <v>552.5</v>
      </c>
      <c r="X19" s="57">
        <v>128</v>
      </c>
      <c r="Y19" s="57">
        <v>128</v>
      </c>
      <c r="Z19" s="57">
        <v>83.2</v>
      </c>
      <c r="AA19" s="57">
        <v>446</v>
      </c>
      <c r="AB19" s="57">
        <v>319</v>
      </c>
      <c r="AC19" s="57">
        <v>207.35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1000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519.80062039919994</v>
      </c>
      <c r="G31" s="57"/>
      <c r="H31" s="57">
        <v>415.84049631936</v>
      </c>
      <c r="I31" s="57">
        <v>519.80062039919994</v>
      </c>
      <c r="J31" s="57"/>
      <c r="K31" s="57">
        <v>415.84049631936</v>
      </c>
      <c r="L31" s="57">
        <v>1957.76434539</v>
      </c>
      <c r="M31" s="57"/>
      <c r="N31" s="57">
        <v>1566.2114763119998</v>
      </c>
      <c r="O31" s="57">
        <v>1957.76434539</v>
      </c>
      <c r="P31" s="57"/>
      <c r="Q31" s="57">
        <v>1566.2114763119998</v>
      </c>
      <c r="R31" s="57">
        <v>1933.9306924896</v>
      </c>
      <c r="S31" s="57"/>
      <c r="T31" s="57">
        <v>1547.1445539916799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567.46792619999997</v>
      </c>
      <c r="G35" s="57">
        <v>482.34773726999998</v>
      </c>
      <c r="H35" s="57">
        <v>425.60094464999997</v>
      </c>
      <c r="I35" s="57">
        <v>567.46792619999997</v>
      </c>
      <c r="J35" s="57">
        <v>482.34773726999998</v>
      </c>
      <c r="K35" s="57">
        <v>425.60094464999997</v>
      </c>
      <c r="L35" s="57">
        <v>3121.0735940999998</v>
      </c>
      <c r="M35" s="57">
        <v>2652.912554985</v>
      </c>
      <c r="N35" s="57">
        <v>2340.8051955749997</v>
      </c>
      <c r="O35" s="57">
        <v>3121.0735940999998</v>
      </c>
      <c r="P35" s="57">
        <v>2652.912554985</v>
      </c>
      <c r="Q35" s="57">
        <v>2340.8051955749997</v>
      </c>
      <c r="R35" s="57">
        <v>1134.9358523999999</v>
      </c>
      <c r="S35" s="57">
        <v>964.69547453999996</v>
      </c>
      <c r="T35" s="57"/>
      <c r="U35" s="57">
        <v>283.73396309999998</v>
      </c>
      <c r="V35" s="57">
        <v>241.17386863499999</v>
      </c>
      <c r="W35" s="57">
        <v>212.80047232499999</v>
      </c>
      <c r="X35" s="57">
        <v>85.120188929999998</v>
      </c>
      <c r="Y35" s="57">
        <v>72.352160590499992</v>
      </c>
      <c r="Z35" s="57">
        <v>63.840141697499995</v>
      </c>
      <c r="AA35" s="57"/>
      <c r="AB35" s="57"/>
      <c r="AC35" s="57"/>
      <c r="AD35" s="57">
        <v>680.96151143999998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540</v>
      </c>
      <c r="H36" s="57">
        <v>300</v>
      </c>
      <c r="I36" s="57">
        <v>600</v>
      </c>
      <c r="J36" s="57">
        <v>540</v>
      </c>
      <c r="K36" s="57">
        <v>300</v>
      </c>
      <c r="L36" s="57">
        <v>375</v>
      </c>
      <c r="M36" s="57">
        <v>340</v>
      </c>
      <c r="N36" s="57">
        <v>165</v>
      </c>
      <c r="O36" s="57">
        <v>375</v>
      </c>
      <c r="P36" s="57">
        <v>340</v>
      </c>
      <c r="Q36" s="57">
        <v>165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>
        <v>540</v>
      </c>
      <c r="H37" s="57">
        <v>540</v>
      </c>
      <c r="I37" s="57">
        <v>600</v>
      </c>
      <c r="J37" s="57">
        <v>540</v>
      </c>
      <c r="K37" s="57">
        <v>540</v>
      </c>
      <c r="L37" s="57">
        <v>4200</v>
      </c>
      <c r="M37" s="57"/>
      <c r="N37" s="57"/>
      <c r="O37" s="57">
        <v>4200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832</v>
      </c>
      <c r="G42" s="57">
        <v>748</v>
      </c>
      <c r="H42" s="57">
        <v>523.6</v>
      </c>
      <c r="I42" s="57">
        <v>832</v>
      </c>
      <c r="J42" s="57">
        <v>748</v>
      </c>
      <c r="K42" s="57">
        <v>523.6</v>
      </c>
      <c r="L42" s="57">
        <v>4454</v>
      </c>
      <c r="M42" s="57">
        <v>3786</v>
      </c>
      <c r="N42" s="57">
        <v>2650.2</v>
      </c>
      <c r="O42" s="57">
        <v>4454</v>
      </c>
      <c r="P42" s="57">
        <v>3786</v>
      </c>
      <c r="Q42" s="57">
        <v>2650.2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746.40379654344349</v>
      </c>
      <c r="G49" s="61">
        <v>689.96412818936847</v>
      </c>
      <c r="H49" s="61">
        <v>572.0366448751181</v>
      </c>
      <c r="I49" s="61">
        <v>738.11045773387832</v>
      </c>
      <c r="J49" s="61">
        <v>681.79577466052638</v>
      </c>
      <c r="K49" s="61">
        <v>564.82430524411802</v>
      </c>
      <c r="L49" s="61">
        <v>4104.5969693595462</v>
      </c>
      <c r="M49" s="61">
        <v>3827.6716675113889</v>
      </c>
      <c r="N49" s="61">
        <v>3274.6975812940523</v>
      </c>
      <c r="O49" s="61">
        <v>4099.1424239050002</v>
      </c>
      <c r="P49" s="61">
        <v>3903.6626323792107</v>
      </c>
      <c r="Q49" s="61">
        <v>3418.7852966943492</v>
      </c>
      <c r="R49" s="61">
        <v>1763.9048153190545</v>
      </c>
      <c r="S49" s="61">
        <v>1636.0301142439998</v>
      </c>
      <c r="T49" s="61">
        <v>1471.6389135435199</v>
      </c>
      <c r="U49" s="61">
        <v>310.0944341592857</v>
      </c>
      <c r="V49" s="61">
        <v>322.39683198041666</v>
      </c>
      <c r="W49" s="61">
        <v>267.00804344412501</v>
      </c>
      <c r="X49" s="61">
        <v>114.37646858550001</v>
      </c>
      <c r="Y49" s="61">
        <v>115.52269042604544</v>
      </c>
      <c r="Z49" s="61">
        <v>80.402541879918189</v>
      </c>
      <c r="AA49" s="61">
        <v>1566.2679261999997</v>
      </c>
      <c r="AB49" s="61">
        <v>1647.3921243549999</v>
      </c>
      <c r="AC49" s="61">
        <v>1110.71717103375</v>
      </c>
      <c r="AD49" s="61">
        <v>1240.1373587771429</v>
      </c>
    </row>
    <row r="50" spans="1:30" x14ac:dyDescent="0.25">
      <c r="D50" s="60" t="s">
        <v>95</v>
      </c>
      <c r="F50" s="62">
        <v>23</v>
      </c>
      <c r="G50" s="62">
        <v>19</v>
      </c>
      <c r="H50" s="62">
        <v>20</v>
      </c>
      <c r="I50" s="62">
        <v>23</v>
      </c>
      <c r="J50" s="62">
        <v>19</v>
      </c>
      <c r="K50" s="62">
        <v>20</v>
      </c>
      <c r="L50" s="62">
        <v>22</v>
      </c>
      <c r="M50" s="62">
        <v>18</v>
      </c>
      <c r="N50" s="62">
        <v>19</v>
      </c>
      <c r="O50" s="62">
        <v>22</v>
      </c>
      <c r="P50" s="62">
        <v>19</v>
      </c>
      <c r="Q50" s="62">
        <v>20</v>
      </c>
      <c r="R50" s="62">
        <v>11</v>
      </c>
      <c r="S50" s="62">
        <v>10</v>
      </c>
      <c r="T50" s="62">
        <v>9</v>
      </c>
      <c r="U50" s="62">
        <v>14</v>
      </c>
      <c r="V50" s="62">
        <v>12</v>
      </c>
      <c r="W50" s="62">
        <v>12</v>
      </c>
      <c r="X50" s="62">
        <v>12</v>
      </c>
      <c r="Y50" s="62">
        <v>11</v>
      </c>
      <c r="Z50" s="62">
        <v>11</v>
      </c>
      <c r="AA50" s="62">
        <v>10</v>
      </c>
      <c r="AB50" s="62">
        <v>8</v>
      </c>
      <c r="AC50" s="62">
        <v>8</v>
      </c>
      <c r="AD50" s="62">
        <v>7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6650</v>
      </c>
      <c r="N51" s="61">
        <v>5300</v>
      </c>
      <c r="O51" s="61">
        <v>7000</v>
      </c>
      <c r="P51" s="61">
        <v>6650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850</v>
      </c>
      <c r="V51" s="61">
        <v>850</v>
      </c>
      <c r="W51" s="61">
        <v>552.5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2400</v>
      </c>
    </row>
    <row r="52" spans="1:30" x14ac:dyDescent="0.25">
      <c r="D52" t="s">
        <v>98</v>
      </c>
      <c r="E52" s="63" t="s">
        <v>97</v>
      </c>
      <c r="F52" s="61">
        <v>178.34895840000001</v>
      </c>
      <c r="G52" s="61">
        <v>178.34895840000001</v>
      </c>
      <c r="H52" s="61">
        <v>300</v>
      </c>
      <c r="I52" s="61">
        <v>178.34895840000001</v>
      </c>
      <c r="J52" s="61">
        <v>178.34895840000001</v>
      </c>
      <c r="K52" s="61">
        <v>300</v>
      </c>
      <c r="L52" s="61">
        <v>375</v>
      </c>
      <c r="M52" s="61">
        <v>340</v>
      </c>
      <c r="N52" s="61">
        <v>165</v>
      </c>
      <c r="O52" s="61">
        <v>375</v>
      </c>
      <c r="P52" s="61">
        <v>340</v>
      </c>
      <c r="Q52" s="61">
        <v>165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150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</v>
      </c>
      <c r="AD52" s="61">
        <v>680.96151143999998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875.35576547777782</v>
      </c>
      <c r="G55" s="65">
        <v>857.0288413285715</v>
      </c>
      <c r="H55" s="65">
        <v>655.48395073812503</v>
      </c>
      <c r="I55" s="65">
        <v>863.13354325555565</v>
      </c>
      <c r="J55" s="65">
        <v>841.31455561428572</v>
      </c>
      <c r="K55" s="65">
        <v>646.51520073812503</v>
      </c>
      <c r="L55" s="65">
        <v>4707.7099077499997</v>
      </c>
      <c r="M55" s="65">
        <v>4470.6516193999996</v>
      </c>
      <c r="N55" s="65">
        <v>3594.0921715874997</v>
      </c>
      <c r="O55" s="65">
        <v>4707.7099077499997</v>
      </c>
      <c r="P55" s="65">
        <v>4470.6516193999996</v>
      </c>
      <c r="Q55" s="65">
        <v>3700.4924077499995</v>
      </c>
      <c r="R55" s="65">
        <v>2103.2905682666665</v>
      </c>
      <c r="S55" s="65">
        <v>1920.4636496933333</v>
      </c>
      <c r="T55" s="65">
        <v>1920.4636496933333</v>
      </c>
      <c r="U55" s="65">
        <v>321.722754834</v>
      </c>
      <c r="V55" s="65">
        <v>364.65344354249999</v>
      </c>
      <c r="W55" s="65">
        <v>280.33042701112498</v>
      </c>
      <c r="X55" s="65">
        <v>199.5</v>
      </c>
      <c r="Y55" s="65">
        <v>251</v>
      </c>
      <c r="Z55" s="65">
        <v>152.73333333333332</v>
      </c>
      <c r="AA55" s="65">
        <v>1445.83490775</v>
      </c>
      <c r="AB55" s="65">
        <v>1552.1132103333332</v>
      </c>
      <c r="AC55" s="65">
        <v>1206.36289545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9</v>
      </c>
      <c r="G56" s="66">
        <v>7</v>
      </c>
      <c r="H56" s="66">
        <v>8</v>
      </c>
      <c r="I56" s="66">
        <v>9</v>
      </c>
      <c r="J56" s="66">
        <v>7</v>
      </c>
      <c r="K56" s="66">
        <v>8</v>
      </c>
      <c r="L56" s="66">
        <v>8</v>
      </c>
      <c r="M56" s="66">
        <v>7</v>
      </c>
      <c r="N56" s="66">
        <v>8</v>
      </c>
      <c r="O56" s="66">
        <v>8</v>
      </c>
      <c r="P56" s="66">
        <v>7</v>
      </c>
      <c r="Q56" s="66">
        <v>8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680.18168846000003</v>
      </c>
      <c r="G57" s="65">
        <v>587.41074396333329</v>
      </c>
      <c r="H57" s="65">
        <v>522.82511808125003</v>
      </c>
      <c r="I57" s="65">
        <v>680.18168846000003</v>
      </c>
      <c r="J57" s="65">
        <v>587.41074396333329</v>
      </c>
      <c r="K57" s="65">
        <v>522.82511808125003</v>
      </c>
      <c r="L57" s="65">
        <v>3861.9717925927266</v>
      </c>
      <c r="M57" s="65">
        <v>3385.3528679404999</v>
      </c>
      <c r="N57" s="65">
        <v>3252.811688397222</v>
      </c>
      <c r="O57" s="65">
        <v>3861.9717925927266</v>
      </c>
      <c r="P57" s="65">
        <v>3385.3528679404999</v>
      </c>
      <c r="Q57" s="65">
        <v>3252.811688397222</v>
      </c>
      <c r="R57" s="65">
        <v>1626.98717048</v>
      </c>
      <c r="S57" s="65">
        <v>1562.939094908</v>
      </c>
      <c r="T57" s="65">
        <v>1266.6666666666667</v>
      </c>
      <c r="U57" s="65">
        <v>296.96199472857143</v>
      </c>
      <c r="V57" s="65">
        <v>279.45340980499998</v>
      </c>
      <c r="W57" s="65">
        <v>232.68578176071429</v>
      </c>
      <c r="X57" s="65">
        <v>78.353364821666659</v>
      </c>
      <c r="Y57" s="65">
        <v>68.89202676508333</v>
      </c>
      <c r="Z57" s="65">
        <v>57.723356949583327</v>
      </c>
      <c r="AA57" s="65">
        <v>2016.6666666666667</v>
      </c>
      <c r="AB57" s="65">
        <v>2925</v>
      </c>
      <c r="AC57" s="65">
        <v>1822.5</v>
      </c>
      <c r="AD57" s="65">
        <v>920.24037785999997</v>
      </c>
    </row>
    <row r="58" spans="1:30" x14ac:dyDescent="0.25">
      <c r="A58" s="64"/>
      <c r="C58" t="s">
        <v>43</v>
      </c>
      <c r="D58" t="s">
        <v>95</v>
      </c>
      <c r="F58" s="66">
        <v>10</v>
      </c>
      <c r="G58" s="66">
        <v>9</v>
      </c>
      <c r="H58" s="66">
        <v>8</v>
      </c>
      <c r="I58" s="66">
        <v>10</v>
      </c>
      <c r="J58" s="66">
        <v>9</v>
      </c>
      <c r="K58" s="66">
        <v>8</v>
      </c>
      <c r="L58" s="66">
        <v>11</v>
      </c>
      <c r="M58" s="66">
        <v>10</v>
      </c>
      <c r="N58" s="66">
        <v>9</v>
      </c>
      <c r="O58" s="66">
        <v>11</v>
      </c>
      <c r="P58" s="66">
        <v>10</v>
      </c>
      <c r="Q58" s="66">
        <v>9</v>
      </c>
      <c r="R58" s="66">
        <v>5</v>
      </c>
      <c r="S58" s="66">
        <v>5</v>
      </c>
      <c r="T58" s="66">
        <v>3</v>
      </c>
      <c r="U58" s="66">
        <v>7</v>
      </c>
      <c r="V58" s="66">
        <v>7</v>
      </c>
      <c r="W58" s="66">
        <v>7</v>
      </c>
      <c r="X58" s="66">
        <v>6</v>
      </c>
      <c r="Y58" s="66">
        <v>6</v>
      </c>
      <c r="Z58" s="66">
        <v>6</v>
      </c>
      <c r="AA58" s="66">
        <v>3</v>
      </c>
      <c r="AB58" s="66">
        <v>2</v>
      </c>
      <c r="AC58" s="66">
        <v>2</v>
      </c>
      <c r="AD58" s="66">
        <v>4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621.81713664979998</v>
      </c>
      <c r="G59" s="65">
        <v>607.80661687600002</v>
      </c>
      <c r="H59" s="65">
        <v>503.56508673683999</v>
      </c>
      <c r="I59" s="65">
        <v>601.63043849480005</v>
      </c>
      <c r="J59" s="65">
        <v>592.74037785999997</v>
      </c>
      <c r="K59" s="65">
        <v>485.44088858184</v>
      </c>
      <c r="L59" s="65">
        <v>3385.9214484633335</v>
      </c>
      <c r="M59" s="65">
        <v>3750</v>
      </c>
      <c r="N59" s="65">
        <v>2095.6057381559999</v>
      </c>
      <c r="O59" s="65">
        <v>3345.9214484633335</v>
      </c>
      <c r="P59" s="65">
        <v>4510.75</v>
      </c>
      <c r="Q59" s="65">
        <v>3165.4871587706671</v>
      </c>
      <c r="R59" s="65">
        <v>1652.7151371031998</v>
      </c>
      <c r="S59" s="65">
        <v>1392.1073594099998</v>
      </c>
      <c r="T59" s="65">
        <v>1227.78642427056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2400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4</v>
      </c>
      <c r="I60" s="66">
        <v>4</v>
      </c>
      <c r="J60" s="66">
        <v>3</v>
      </c>
      <c r="K60" s="66">
        <v>4</v>
      </c>
      <c r="L60" s="66">
        <v>3</v>
      </c>
      <c r="M60" s="66">
        <v>1</v>
      </c>
      <c r="N60" s="66">
        <v>2</v>
      </c>
      <c r="O60" s="66">
        <v>3</v>
      </c>
      <c r="P60" s="66">
        <v>2</v>
      </c>
      <c r="Q60" s="66">
        <v>3</v>
      </c>
      <c r="R60" s="66">
        <v>3</v>
      </c>
      <c r="S60" s="66">
        <v>2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746.26255747327991</v>
      </c>
      <c r="G62" s="65">
        <v>691.61303670753841</v>
      </c>
      <c r="H62" s="65">
        <v>553.85592125016854</v>
      </c>
      <c r="I62" s="65">
        <v>740.87943796528009</v>
      </c>
      <c r="J62" s="65">
        <v>688.13621231923082</v>
      </c>
      <c r="K62" s="65">
        <v>548.67757892016857</v>
      </c>
      <c r="L62" s="65">
        <v>3985.5369429635716</v>
      </c>
      <c r="M62" s="65">
        <v>3685.5103242320833</v>
      </c>
      <c r="N62" s="65">
        <v>3097.3226188143844</v>
      </c>
      <c r="O62" s="65">
        <v>3976.9655143921432</v>
      </c>
      <c r="P62" s="65">
        <v>3676.1353242320833</v>
      </c>
      <c r="Q62" s="65">
        <v>3156.7419949143846</v>
      </c>
      <c r="R62" s="65">
        <v>1545.3691210637</v>
      </c>
      <c r="S62" s="65">
        <v>1382.6144489199999</v>
      </c>
      <c r="T62" s="65">
        <v>1344.6786031273828</v>
      </c>
      <c r="U62" s="65">
        <v>303.48023091444446</v>
      </c>
      <c r="V62" s="65">
        <v>289.86244264055557</v>
      </c>
      <c r="W62" s="65">
        <v>250.17739125883332</v>
      </c>
      <c r="X62" s="65">
        <v>77.724180336222219</v>
      </c>
      <c r="Y62" s="65">
        <v>71.416621631833323</v>
      </c>
      <c r="Z62" s="65">
        <v>61.24755118656666</v>
      </c>
      <c r="AA62" s="65">
        <v>1952.7798769999997</v>
      </c>
      <c r="AB62" s="65">
        <v>2092.0273989679999</v>
      </c>
      <c r="AC62" s="65">
        <v>1499.6774736540001</v>
      </c>
      <c r="AD62" s="65">
        <v>1245.2403778600001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13</v>
      </c>
      <c r="H63" s="66">
        <v>14</v>
      </c>
      <c r="I63" s="66">
        <v>15</v>
      </c>
      <c r="J63" s="66">
        <v>13</v>
      </c>
      <c r="K63" s="66">
        <v>14</v>
      </c>
      <c r="L63" s="66">
        <v>14</v>
      </c>
      <c r="M63" s="66">
        <v>12</v>
      </c>
      <c r="N63" s="66">
        <v>13</v>
      </c>
      <c r="O63" s="66">
        <v>14</v>
      </c>
      <c r="P63" s="66">
        <v>12</v>
      </c>
      <c r="Q63" s="66">
        <v>13</v>
      </c>
      <c r="R63" s="66">
        <v>8</v>
      </c>
      <c r="S63" s="66">
        <v>7</v>
      </c>
      <c r="T63" s="66">
        <v>7</v>
      </c>
      <c r="U63" s="66">
        <v>9</v>
      </c>
      <c r="V63" s="66">
        <v>9</v>
      </c>
      <c r="W63" s="66">
        <v>9</v>
      </c>
      <c r="X63" s="66">
        <v>9</v>
      </c>
      <c r="Y63" s="66">
        <v>9</v>
      </c>
      <c r="Z63" s="66">
        <v>9</v>
      </c>
      <c r="AA63" s="66">
        <v>6</v>
      </c>
      <c r="AB63" s="66">
        <v>5</v>
      </c>
      <c r="AC63" s="66">
        <v>5</v>
      </c>
      <c r="AD63" s="66">
        <v>4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769.58723959999998</v>
      </c>
      <c r="G64" s="65">
        <v>709.44965279999997</v>
      </c>
      <c r="H64" s="65">
        <v>710</v>
      </c>
      <c r="I64" s="65">
        <v>769.58723959999998</v>
      </c>
      <c r="J64" s="65">
        <v>709.44965279999997</v>
      </c>
      <c r="K64" s="65">
        <v>710</v>
      </c>
      <c r="L64" s="65">
        <v>3475.9040311050003</v>
      </c>
      <c r="M64" s="65">
        <v>3040.6553748066667</v>
      </c>
      <c r="N64" s="65">
        <v>3389.6866666666665</v>
      </c>
      <c r="O64" s="65">
        <v>3475.9040311050003</v>
      </c>
      <c r="P64" s="65">
        <v>3040.6553748066667</v>
      </c>
      <c r="Q64" s="65">
        <v>3389.6866666666665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723.75</v>
      </c>
      <c r="G66" s="65">
        <v>663.33333333333337</v>
      </c>
      <c r="H66" s="65">
        <v>518.91666666666663</v>
      </c>
      <c r="I66" s="65">
        <v>696.25</v>
      </c>
      <c r="J66" s="65">
        <v>626.66666666666663</v>
      </c>
      <c r="K66" s="65">
        <v>495</v>
      </c>
      <c r="L66" s="65">
        <v>4866.666666666667</v>
      </c>
      <c r="M66" s="65">
        <v>5025</v>
      </c>
      <c r="N66" s="65">
        <v>3555</v>
      </c>
      <c r="O66" s="65">
        <v>4866.666666666667</v>
      </c>
      <c r="P66" s="65">
        <v>5144.666666666667</v>
      </c>
      <c r="Q66" s="65">
        <v>4164.666666666667</v>
      </c>
      <c r="R66" s="65">
        <v>1040</v>
      </c>
      <c r="S66" s="65">
        <v>832</v>
      </c>
      <c r="T66" s="65">
        <v>832</v>
      </c>
      <c r="U66" s="65">
        <v>400</v>
      </c>
      <c r="V66" s="65">
        <v>850</v>
      </c>
      <c r="W66" s="65">
        <v>351.25</v>
      </c>
      <c r="X66" s="65">
        <v>86.5</v>
      </c>
      <c r="Y66" s="65">
        <v>128</v>
      </c>
      <c r="Z66" s="65">
        <v>83.2</v>
      </c>
      <c r="AA66" s="65">
        <v>723</v>
      </c>
      <c r="AB66" s="65">
        <v>319</v>
      </c>
      <c r="AC66" s="65">
        <v>207.35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3</v>
      </c>
      <c r="H67" s="66">
        <v>3</v>
      </c>
      <c r="I67" s="66">
        <v>4</v>
      </c>
      <c r="J67" s="66">
        <v>3</v>
      </c>
      <c r="K67" s="66">
        <v>3</v>
      </c>
      <c r="L67" s="66">
        <v>3</v>
      </c>
      <c r="M67" s="66">
        <v>2</v>
      </c>
      <c r="N67" s="66">
        <v>2</v>
      </c>
      <c r="O67" s="66">
        <v>3</v>
      </c>
      <c r="P67" s="66">
        <v>3</v>
      </c>
      <c r="Q67" s="66">
        <v>3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680.42378593326669</v>
      </c>
      <c r="G69" s="65">
        <v>601.71165462980002</v>
      </c>
      <c r="H69" s="65">
        <v>549.04193559976</v>
      </c>
      <c r="I69" s="65">
        <v>675.69488654826671</v>
      </c>
      <c r="J69" s="65">
        <v>599.44178292499998</v>
      </c>
      <c r="K69" s="65">
        <v>543.88313627066918</v>
      </c>
      <c r="L69" s="65">
        <v>3626.6776421736363</v>
      </c>
      <c r="M69" s="65">
        <v>3309.9476310449995</v>
      </c>
      <c r="N69" s="65">
        <v>2976.6716671887002</v>
      </c>
      <c r="O69" s="65">
        <v>3626.6776421736363</v>
      </c>
      <c r="P69" s="65">
        <v>3309.9476310449995</v>
      </c>
      <c r="Q69" s="65">
        <v>2976.6716671887002</v>
      </c>
      <c r="R69" s="65">
        <v>1282.1802106182665</v>
      </c>
      <c r="S69" s="65">
        <v>1117.782038672</v>
      </c>
      <c r="T69" s="65">
        <v>1194.2718545623361</v>
      </c>
      <c r="U69" s="65">
        <v>316.58853800750001</v>
      </c>
      <c r="V69" s="65">
        <v>322.87831565642858</v>
      </c>
      <c r="W69" s="65">
        <v>260.34685166062502</v>
      </c>
      <c r="X69" s="65">
        <v>75.073946146571416</v>
      </c>
      <c r="Y69" s="65">
        <v>70.624932447749998</v>
      </c>
      <c r="Z69" s="65">
        <v>58.32132677984999</v>
      </c>
      <c r="AA69" s="65">
        <v>2660.1132103333334</v>
      </c>
      <c r="AB69" s="65">
        <v>2274.59912128</v>
      </c>
      <c r="AC69" s="65">
        <v>1509.1162273066666</v>
      </c>
      <c r="AD69" s="65">
        <v>995.24037785999997</v>
      </c>
    </row>
    <row r="70" spans="1:30" x14ac:dyDescent="0.25">
      <c r="C70" t="s">
        <v>41</v>
      </c>
      <c r="D70" t="s">
        <v>95</v>
      </c>
      <c r="F70" s="66">
        <v>12</v>
      </c>
      <c r="G70" s="66">
        <v>10</v>
      </c>
      <c r="H70" s="66">
        <v>11</v>
      </c>
      <c r="I70" s="66">
        <v>12</v>
      </c>
      <c r="J70" s="66">
        <v>10</v>
      </c>
      <c r="K70" s="66">
        <v>11</v>
      </c>
      <c r="L70" s="66">
        <v>11</v>
      </c>
      <c r="M70" s="66">
        <v>9</v>
      </c>
      <c r="N70" s="66">
        <v>10</v>
      </c>
      <c r="O70" s="66">
        <v>11</v>
      </c>
      <c r="P70" s="66">
        <v>9</v>
      </c>
      <c r="Q70" s="66">
        <v>10</v>
      </c>
      <c r="R70" s="66">
        <v>6</v>
      </c>
      <c r="S70" s="66">
        <v>5</v>
      </c>
      <c r="T70" s="66">
        <v>5</v>
      </c>
      <c r="U70" s="66">
        <v>8</v>
      </c>
      <c r="V70" s="66">
        <v>7</v>
      </c>
      <c r="W70" s="66">
        <v>8</v>
      </c>
      <c r="X70" s="66">
        <v>7</v>
      </c>
      <c r="Y70" s="66">
        <v>6</v>
      </c>
      <c r="Z70" s="66">
        <v>6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839.30047232499999</v>
      </c>
      <c r="G71" s="65">
        <v>852.40062976666661</v>
      </c>
      <c r="H71" s="65">
        <v>759.84053530166659</v>
      </c>
      <c r="I71" s="65">
        <v>839.30047232499999</v>
      </c>
      <c r="J71" s="65">
        <v>852.40062976666661</v>
      </c>
      <c r="K71" s="65">
        <v>759.84053530166659</v>
      </c>
      <c r="L71" s="65">
        <v>4224.8930873333329</v>
      </c>
      <c r="M71" s="65">
        <v>4035.7371119333329</v>
      </c>
      <c r="N71" s="65">
        <v>3941.1591242333329</v>
      </c>
      <c r="O71" s="65">
        <v>4224.8930873333329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1918.6698154999999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3</v>
      </c>
      <c r="M72" s="66">
        <v>3</v>
      </c>
      <c r="N72" s="66">
        <v>3</v>
      </c>
      <c r="O72" s="66">
        <v>3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806.42857142857144</v>
      </c>
      <c r="G73" s="65">
        <v>755.83333333333337</v>
      </c>
      <c r="H73" s="65">
        <v>520.29166666666663</v>
      </c>
      <c r="I73" s="65">
        <v>787.28571428571433</v>
      </c>
      <c r="J73" s="65">
        <v>733.75</v>
      </c>
      <c r="K73" s="65">
        <v>505.70833333333331</v>
      </c>
      <c r="L73" s="65">
        <v>4716.625</v>
      </c>
      <c r="M73" s="65">
        <v>4500.2249999999995</v>
      </c>
      <c r="N73" s="65">
        <v>3438.1766666666663</v>
      </c>
      <c r="O73" s="65">
        <v>4701.625</v>
      </c>
      <c r="P73" s="65">
        <v>4610.4071428571424</v>
      </c>
      <c r="Q73" s="65">
        <v>3704.9014285714284</v>
      </c>
      <c r="R73" s="65">
        <v>2360</v>
      </c>
      <c r="S73" s="65">
        <v>2210.5</v>
      </c>
      <c r="T73" s="65">
        <v>1781.3333333333333</v>
      </c>
      <c r="U73" s="65">
        <v>365</v>
      </c>
      <c r="V73" s="65">
        <v>420</v>
      </c>
      <c r="W73" s="65">
        <v>401.25</v>
      </c>
      <c r="X73" s="65">
        <v>180.5</v>
      </c>
      <c r="Y73" s="65">
        <v>180.5</v>
      </c>
      <c r="Z73" s="65">
        <v>102.375</v>
      </c>
      <c r="AA73" s="65">
        <v>769</v>
      </c>
      <c r="AB73" s="65">
        <v>879.5</v>
      </c>
      <c r="AC73" s="65">
        <v>486.66249999999997</v>
      </c>
      <c r="AD73" s="65">
        <v>1566.6666666666667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8</v>
      </c>
      <c r="M74" s="66">
        <v>6</v>
      </c>
      <c r="N74" s="66">
        <v>6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861.91132103333337</v>
      </c>
      <c r="G76" s="65">
        <v>808.88598418571439</v>
      </c>
      <c r="H76" s="65">
        <v>663.81520073812499</v>
      </c>
      <c r="I76" s="65">
        <v>861.91132103333337</v>
      </c>
      <c r="J76" s="65">
        <v>808.88598418571439</v>
      </c>
      <c r="K76" s="65">
        <v>663.81520073812499</v>
      </c>
      <c r="L76" s="65">
        <v>4584.3349077499997</v>
      </c>
      <c r="M76" s="65">
        <v>4233.1730479714288</v>
      </c>
      <c r="N76" s="65">
        <v>3641.9971715874999</v>
      </c>
      <c r="O76" s="65">
        <v>4584.3349077499997</v>
      </c>
      <c r="P76" s="65">
        <v>4233.1730479714288</v>
      </c>
      <c r="Q76" s="65">
        <v>3748.3974077499997</v>
      </c>
      <c r="R76" s="65">
        <v>2156.6239016</v>
      </c>
      <c r="S76" s="65">
        <v>2043.1303163599998</v>
      </c>
      <c r="T76" s="65">
        <v>2043.1303163599998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2571.8349077499997</v>
      </c>
      <c r="AB76" s="65">
        <v>3095.7798769999995</v>
      </c>
      <c r="AC76" s="65">
        <v>2292.2462287833332</v>
      </c>
      <c r="AD76" s="65">
        <v>1300</v>
      </c>
    </row>
    <row r="77" spans="1:30" x14ac:dyDescent="0.25">
      <c r="C77" t="s">
        <v>40</v>
      </c>
      <c r="D77" t="s">
        <v>95</v>
      </c>
      <c r="F77" s="66">
        <v>9</v>
      </c>
      <c r="G77" s="66">
        <v>7</v>
      </c>
      <c r="H77" s="66">
        <v>8</v>
      </c>
      <c r="I77" s="66">
        <v>9</v>
      </c>
      <c r="J77" s="66">
        <v>7</v>
      </c>
      <c r="K77" s="66">
        <v>8</v>
      </c>
      <c r="L77" s="66">
        <v>8</v>
      </c>
      <c r="M77" s="66">
        <v>7</v>
      </c>
      <c r="N77" s="66">
        <v>8</v>
      </c>
      <c r="O77" s="66">
        <v>8</v>
      </c>
      <c r="P77" s="66">
        <v>7</v>
      </c>
      <c r="Q77" s="66">
        <v>8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617.87851125702855</v>
      </c>
      <c r="G78" s="65">
        <v>601.89149306666661</v>
      </c>
      <c r="H78" s="65">
        <v>487.69841605322659</v>
      </c>
      <c r="I78" s="65">
        <v>602.16422554274288</v>
      </c>
      <c r="J78" s="65">
        <v>583.55815973333335</v>
      </c>
      <c r="K78" s="65">
        <v>475.74008271989328</v>
      </c>
      <c r="L78" s="65">
        <v>3125.6725587262499</v>
      </c>
      <c r="M78" s="65">
        <v>3080.42373206</v>
      </c>
      <c r="N78" s="65">
        <v>2545.3530680445715</v>
      </c>
      <c r="O78" s="65">
        <v>3125.6725587262499</v>
      </c>
      <c r="P78" s="65">
        <v>3080.42373206</v>
      </c>
      <c r="Q78" s="65">
        <v>2545.3530680445715</v>
      </c>
      <c r="R78" s="65">
        <v>1743.4826731224</v>
      </c>
      <c r="S78" s="65">
        <v>1560.6666666666667</v>
      </c>
      <c r="T78" s="65">
        <v>1059.7148513305599</v>
      </c>
      <c r="U78" s="65">
        <v>477.5</v>
      </c>
      <c r="V78" s="65">
        <v>470</v>
      </c>
      <c r="W78" s="65">
        <v>394.16666666666669</v>
      </c>
      <c r="X78" s="65">
        <v>82.666666666666671</v>
      </c>
      <c r="Y78" s="65">
        <v>80.666666666666671</v>
      </c>
      <c r="Z78" s="65">
        <v>53.733333333333327</v>
      </c>
      <c r="AA78" s="65">
        <v>546.33333333333337</v>
      </c>
      <c r="AB78" s="65">
        <v>425.63333333333338</v>
      </c>
      <c r="AC78" s="65">
        <v>180.58333333333334</v>
      </c>
      <c r="AD78" s="65">
        <v>1000</v>
      </c>
    </row>
    <row r="79" spans="1:30" x14ac:dyDescent="0.25">
      <c r="C79" t="s">
        <v>43</v>
      </c>
      <c r="D79" t="s">
        <v>95</v>
      </c>
      <c r="F79" s="66">
        <v>7</v>
      </c>
      <c r="G79" s="66">
        <v>6</v>
      </c>
      <c r="H79" s="66">
        <v>6</v>
      </c>
      <c r="I79" s="66">
        <v>7</v>
      </c>
      <c r="J79" s="66">
        <v>6</v>
      </c>
      <c r="K79" s="66">
        <v>6</v>
      </c>
      <c r="L79" s="66">
        <v>8</v>
      </c>
      <c r="M79" s="66">
        <v>7</v>
      </c>
      <c r="N79" s="66">
        <v>7</v>
      </c>
      <c r="O79" s="66">
        <v>8</v>
      </c>
      <c r="P79" s="66">
        <v>7</v>
      </c>
      <c r="Q79" s="66">
        <v>7</v>
      </c>
      <c r="R79" s="66">
        <v>4</v>
      </c>
      <c r="S79" s="66">
        <v>3</v>
      </c>
      <c r="T79" s="66">
        <v>3</v>
      </c>
      <c r="U79" s="66">
        <v>4</v>
      </c>
      <c r="V79" s="66">
        <v>4</v>
      </c>
      <c r="W79" s="66">
        <v>3</v>
      </c>
      <c r="X79" s="66">
        <v>3</v>
      </c>
      <c r="Y79" s="66">
        <v>3</v>
      </c>
      <c r="Z79" s="66">
        <v>3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726.41940748571426</v>
      </c>
      <c r="G80" s="65">
        <v>639.29459798300002</v>
      </c>
      <c r="H80" s="65">
        <v>534.00346587966669</v>
      </c>
      <c r="I80" s="65">
        <v>714.88415139714289</v>
      </c>
      <c r="J80" s="65">
        <v>631.76147847499999</v>
      </c>
      <c r="K80" s="65">
        <v>521.92066710966662</v>
      </c>
      <c r="L80" s="65">
        <v>4770.1789323500007</v>
      </c>
      <c r="M80" s="65">
        <v>4425.7281387462499</v>
      </c>
      <c r="N80" s="65">
        <v>3816.4512988937499</v>
      </c>
      <c r="O80" s="65">
        <v>4750.1789323500007</v>
      </c>
      <c r="P80" s="65">
        <v>4594.8825109970003</v>
      </c>
      <c r="Q80" s="65">
        <v>4114.2110391149999</v>
      </c>
      <c r="R80" s="65">
        <v>1489.7876428049999</v>
      </c>
      <c r="S80" s="65">
        <v>1387.2275483399999</v>
      </c>
      <c r="T80" s="65">
        <v>1312.0715729399999</v>
      </c>
      <c r="U80" s="65">
        <v>312.56943468666663</v>
      </c>
      <c r="V80" s="65">
        <v>347.57410479749996</v>
      </c>
      <c r="W80" s="65">
        <v>333.38740664249997</v>
      </c>
      <c r="X80" s="65">
        <v>56.129405756499992</v>
      </c>
      <c r="Y80" s="65">
        <v>52.93739867162499</v>
      </c>
      <c r="Z80" s="65">
        <v>44.681990169774998</v>
      </c>
      <c r="AA80" s="65">
        <v>1245.4465436666667</v>
      </c>
      <c r="AB80" s="65">
        <v>1307.4486819199999</v>
      </c>
      <c r="AC80" s="65">
        <v>733.62434095999993</v>
      </c>
      <c r="AD80" s="65">
        <v>1540.4807557199999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4</v>
      </c>
      <c r="N81" s="66">
        <v>4</v>
      </c>
      <c r="O81" s="66">
        <v>6</v>
      </c>
      <c r="P81" s="66">
        <v>5</v>
      </c>
      <c r="Q81" s="66">
        <v>5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4</v>
      </c>
      <c r="Y81" s="66">
        <v>4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111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758.26288475000001</v>
      </c>
      <c r="G7" s="57">
        <v>758.26288475000001</v>
      </c>
      <c r="H7" s="57"/>
      <c r="I7" s="57">
        <v>682.43659627500006</v>
      </c>
      <c r="J7" s="57">
        <v>682.43659627500006</v>
      </c>
      <c r="K7" s="57"/>
      <c r="L7" s="57">
        <v>3791.3144237500001</v>
      </c>
      <c r="M7" s="57">
        <v>3791.3144237500001</v>
      </c>
      <c r="N7" s="57"/>
      <c r="O7" s="57">
        <v>3791.3144237500001</v>
      </c>
      <c r="P7" s="57">
        <v>3791.3144237500001</v>
      </c>
      <c r="Q7" s="57"/>
      <c r="R7" s="57">
        <v>1601.451212592</v>
      </c>
      <c r="S7" s="57">
        <v>1601.451212592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172.96328499999998</v>
      </c>
      <c r="G18" s="57">
        <v>172.96328499999998</v>
      </c>
      <c r="H18" s="57"/>
      <c r="I18" s="57">
        <v>172.96328499999998</v>
      </c>
      <c r="J18" s="57">
        <v>172.96328499999998</v>
      </c>
      <c r="K18" s="57"/>
      <c r="L18" s="57">
        <v>834.54785012499997</v>
      </c>
      <c r="M18" s="57">
        <v>834.54785012499997</v>
      </c>
      <c r="N18" s="57"/>
      <c r="O18" s="57">
        <v>834.54785012499997</v>
      </c>
      <c r="P18" s="57">
        <v>834.54785012499997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420</v>
      </c>
      <c r="G19" s="57">
        <v>420</v>
      </c>
      <c r="H19" s="57">
        <v>273</v>
      </c>
      <c r="I19" s="57">
        <v>342</v>
      </c>
      <c r="J19" s="57">
        <v>342</v>
      </c>
      <c r="K19" s="57">
        <v>222</v>
      </c>
      <c r="L19" s="57">
        <v>2400</v>
      </c>
      <c r="M19" s="57">
        <v>2400</v>
      </c>
      <c r="N19" s="57">
        <v>1560</v>
      </c>
      <c r="O19" s="57">
        <v>2400</v>
      </c>
      <c r="P19" s="57">
        <v>2400</v>
      </c>
      <c r="Q19" s="57">
        <v>1560</v>
      </c>
      <c r="R19" s="57">
        <v>1040</v>
      </c>
      <c r="S19" s="57">
        <v>832</v>
      </c>
      <c r="T19" s="57">
        <v>832</v>
      </c>
      <c r="U19" s="57">
        <v>600</v>
      </c>
      <c r="V19" s="57">
        <v>600</v>
      </c>
      <c r="W19" s="57">
        <v>390</v>
      </c>
      <c r="X19" s="57">
        <v>90</v>
      </c>
      <c r="Y19" s="57">
        <v>90</v>
      </c>
      <c r="Z19" s="57">
        <v>58.5</v>
      </c>
      <c r="AA19" s="57">
        <v>315</v>
      </c>
      <c r="AB19" s="57">
        <v>225</v>
      </c>
      <c r="AC19" s="57">
        <v>146.25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1000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519.80062039919994</v>
      </c>
      <c r="G31" s="57"/>
      <c r="H31" s="57">
        <v>415.84049631936</v>
      </c>
      <c r="I31" s="57">
        <v>519.80062039919994</v>
      </c>
      <c r="J31" s="57"/>
      <c r="K31" s="57">
        <v>415.84049631936</v>
      </c>
      <c r="L31" s="57">
        <v>1957.76434539</v>
      </c>
      <c r="M31" s="57"/>
      <c r="N31" s="57">
        <v>1566.2114763119998</v>
      </c>
      <c r="O31" s="57">
        <v>1957.76434539</v>
      </c>
      <c r="P31" s="57"/>
      <c r="Q31" s="57">
        <v>1566.2114763119998</v>
      </c>
      <c r="R31" s="57">
        <v>1933.9306924896</v>
      </c>
      <c r="S31" s="57"/>
      <c r="T31" s="57">
        <v>1547.1445539916799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425</v>
      </c>
      <c r="G35" s="57">
        <v>361.25</v>
      </c>
      <c r="H35" s="57">
        <v>318.75</v>
      </c>
      <c r="I35" s="57">
        <v>425</v>
      </c>
      <c r="J35" s="57">
        <v>361.25</v>
      </c>
      <c r="K35" s="57">
        <v>318.75</v>
      </c>
      <c r="L35" s="57">
        <v>2975</v>
      </c>
      <c r="M35" s="57">
        <v>2528.75</v>
      </c>
      <c r="N35" s="57">
        <v>2231.25</v>
      </c>
      <c r="O35" s="57">
        <v>2975</v>
      </c>
      <c r="P35" s="57">
        <v>2528.75</v>
      </c>
      <c r="Q35" s="57">
        <v>2231.25</v>
      </c>
      <c r="R35" s="57">
        <v>850</v>
      </c>
      <c r="S35" s="57">
        <v>722.5</v>
      </c>
      <c r="T35" s="57"/>
      <c r="U35" s="57">
        <v>212.5</v>
      </c>
      <c r="V35" s="57">
        <v>180.625</v>
      </c>
      <c r="W35" s="57">
        <v>159.375</v>
      </c>
      <c r="X35" s="57">
        <v>65</v>
      </c>
      <c r="Y35" s="57">
        <v>55.25</v>
      </c>
      <c r="Z35" s="57">
        <v>48.75</v>
      </c>
      <c r="AA35" s="57"/>
      <c r="AB35" s="57"/>
      <c r="AC35" s="57"/>
      <c r="AD35" s="57">
        <v>800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500</v>
      </c>
      <c r="H36" s="57">
        <v>300</v>
      </c>
      <c r="I36" s="57">
        <v>600</v>
      </c>
      <c r="J36" s="57">
        <v>500</v>
      </c>
      <c r="K36" s="57">
        <v>300</v>
      </c>
      <c r="L36" s="57">
        <v>375</v>
      </c>
      <c r="M36" s="57">
        <v>300</v>
      </c>
      <c r="N36" s="57">
        <v>165</v>
      </c>
      <c r="O36" s="57">
        <v>375</v>
      </c>
      <c r="P36" s="57">
        <v>300</v>
      </c>
      <c r="Q36" s="57">
        <v>165</v>
      </c>
      <c r="R36" s="57"/>
      <c r="S36" s="57"/>
      <c r="T36" s="57"/>
      <c r="U36" s="57">
        <v>300</v>
      </c>
      <c r="V36" s="57">
        <v>220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500</v>
      </c>
      <c r="G37" s="57">
        <v>442</v>
      </c>
      <c r="H37" s="57">
        <v>442</v>
      </c>
      <c r="I37" s="57">
        <v>500</v>
      </c>
      <c r="J37" s="57">
        <v>442</v>
      </c>
      <c r="K37" s="57">
        <v>442</v>
      </c>
      <c r="L37" s="57">
        <v>3500</v>
      </c>
      <c r="M37" s="57">
        <v>4130</v>
      </c>
      <c r="N37" s="57">
        <v>4130</v>
      </c>
      <c r="O37" s="57">
        <v>3500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742</v>
      </c>
      <c r="G42" s="57">
        <v>630</v>
      </c>
      <c r="H42" s="57">
        <v>441</v>
      </c>
      <c r="I42" s="57">
        <v>742</v>
      </c>
      <c r="J42" s="57">
        <v>630</v>
      </c>
      <c r="K42" s="57">
        <v>441</v>
      </c>
      <c r="L42" s="57">
        <v>4454</v>
      </c>
      <c r="M42" s="57">
        <v>3786</v>
      </c>
      <c r="N42" s="57">
        <v>2650.2</v>
      </c>
      <c r="O42" s="57">
        <v>4454</v>
      </c>
      <c r="P42" s="57">
        <v>3786</v>
      </c>
      <c r="Q42" s="57">
        <v>2650.2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717.94333068039998</v>
      </c>
      <c r="G49" s="61">
        <v>665.50489548389999</v>
      </c>
      <c r="H49" s="61">
        <v>538.39641857117681</v>
      </c>
      <c r="I49" s="61">
        <v>707.74450106757388</v>
      </c>
      <c r="J49" s="61">
        <v>655.55364520775004</v>
      </c>
      <c r="K49" s="61">
        <v>531.89658738065054</v>
      </c>
      <c r="L49" s="61">
        <v>3991.3775400575</v>
      </c>
      <c r="M49" s="61">
        <v>3785.95868048375</v>
      </c>
      <c r="N49" s="61">
        <v>3238.9315183690524</v>
      </c>
      <c r="O49" s="61">
        <v>3985.9229946029545</v>
      </c>
      <c r="P49" s="61">
        <v>3843.0336804837498</v>
      </c>
      <c r="Q49" s="61">
        <v>3345.5868809637891</v>
      </c>
      <c r="R49" s="61">
        <v>1726.6223607251334</v>
      </c>
      <c r="S49" s="61">
        <v>1610.8688073174546</v>
      </c>
      <c r="T49" s="61">
        <v>1471.6389135435199</v>
      </c>
      <c r="U49" s="61">
        <v>287.14915108071426</v>
      </c>
      <c r="V49" s="61">
        <v>292.35109292750002</v>
      </c>
      <c r="W49" s="61">
        <v>249.01425408370835</v>
      </c>
      <c r="X49" s="61">
        <v>109.53311950800001</v>
      </c>
      <c r="Y49" s="61">
        <v>110.51340309963635</v>
      </c>
      <c r="Z49" s="61">
        <v>76.785256271054536</v>
      </c>
      <c r="AA49" s="61">
        <v>1553.1679261999998</v>
      </c>
      <c r="AB49" s="61">
        <v>1635.6421243549999</v>
      </c>
      <c r="AC49" s="61">
        <v>1103.0796710337499</v>
      </c>
      <c r="AD49" s="61">
        <v>1285.7142857142858</v>
      </c>
    </row>
    <row r="50" spans="1:30" x14ac:dyDescent="0.25">
      <c r="D50" s="60" t="s">
        <v>95</v>
      </c>
      <c r="F50" s="62">
        <v>23</v>
      </c>
      <c r="G50" s="62">
        <v>20</v>
      </c>
      <c r="H50" s="62">
        <v>19</v>
      </c>
      <c r="I50" s="62">
        <v>23</v>
      </c>
      <c r="J50" s="62">
        <v>20</v>
      </c>
      <c r="K50" s="62">
        <v>19</v>
      </c>
      <c r="L50" s="62">
        <v>22</v>
      </c>
      <c r="M50" s="62">
        <v>20</v>
      </c>
      <c r="N50" s="62">
        <v>19</v>
      </c>
      <c r="O50" s="62">
        <v>22</v>
      </c>
      <c r="P50" s="62">
        <v>20</v>
      </c>
      <c r="Q50" s="62">
        <v>19</v>
      </c>
      <c r="R50" s="62">
        <v>12</v>
      </c>
      <c r="S50" s="62">
        <v>11</v>
      </c>
      <c r="T50" s="62">
        <v>9</v>
      </c>
      <c r="U50" s="62">
        <v>14</v>
      </c>
      <c r="V50" s="62">
        <v>12</v>
      </c>
      <c r="W50" s="62">
        <v>12</v>
      </c>
      <c r="X50" s="62">
        <v>12</v>
      </c>
      <c r="Y50" s="62">
        <v>11</v>
      </c>
      <c r="Z50" s="62">
        <v>11</v>
      </c>
      <c r="AA50" s="62">
        <v>10</v>
      </c>
      <c r="AB50" s="62">
        <v>8</v>
      </c>
      <c r="AC50" s="62">
        <v>8</v>
      </c>
      <c r="AD50" s="62">
        <v>7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6650</v>
      </c>
      <c r="N51" s="61">
        <v>5300</v>
      </c>
      <c r="O51" s="61">
        <v>7000</v>
      </c>
      <c r="P51" s="61">
        <v>6650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600</v>
      </c>
      <c r="V51" s="61">
        <v>600</v>
      </c>
      <c r="W51" s="61">
        <v>480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172.96328499999998</v>
      </c>
      <c r="G52" s="61">
        <v>172.96328499999998</v>
      </c>
      <c r="H52" s="61">
        <v>273</v>
      </c>
      <c r="I52" s="61">
        <v>172.96328499999998</v>
      </c>
      <c r="J52" s="61">
        <v>172.96328499999998</v>
      </c>
      <c r="K52" s="61">
        <v>222</v>
      </c>
      <c r="L52" s="61">
        <v>375</v>
      </c>
      <c r="M52" s="61">
        <v>300</v>
      </c>
      <c r="N52" s="61">
        <v>165</v>
      </c>
      <c r="O52" s="61">
        <v>375</v>
      </c>
      <c r="P52" s="61">
        <v>300</v>
      </c>
      <c r="Q52" s="61">
        <v>165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150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146.25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839.15023616250005</v>
      </c>
      <c r="G55" s="65">
        <v>815.17169847142861</v>
      </c>
      <c r="H55" s="65">
        <v>605.36022941499994</v>
      </c>
      <c r="I55" s="65">
        <v>829.40023616250005</v>
      </c>
      <c r="J55" s="65">
        <v>804.0288413285715</v>
      </c>
      <c r="K55" s="65">
        <v>598.07451512928571</v>
      </c>
      <c r="L55" s="65">
        <v>4594.5256088571423</v>
      </c>
      <c r="M55" s="65">
        <v>4327.7944765428565</v>
      </c>
      <c r="N55" s="65">
        <v>3436.105338957143</v>
      </c>
      <c r="O55" s="65">
        <v>4594.5256088571423</v>
      </c>
      <c r="P55" s="65">
        <v>4327.7944765428565</v>
      </c>
      <c r="Q55" s="65">
        <v>3557.705608857143</v>
      </c>
      <c r="R55" s="65">
        <v>2103.2905682666665</v>
      </c>
      <c r="S55" s="65">
        <v>1920.4636496933333</v>
      </c>
      <c r="T55" s="65">
        <v>1920.4636496933333</v>
      </c>
      <c r="U55" s="65">
        <v>271.722754834</v>
      </c>
      <c r="V55" s="65">
        <v>302.15344354249999</v>
      </c>
      <c r="W55" s="65">
        <v>239.70542701112498</v>
      </c>
      <c r="X55" s="65">
        <v>190</v>
      </c>
      <c r="Y55" s="65">
        <v>238.33333333333334</v>
      </c>
      <c r="Z55" s="65">
        <v>144.5</v>
      </c>
      <c r="AA55" s="65">
        <v>1413.08490775</v>
      </c>
      <c r="AB55" s="65">
        <v>1520.7798769999999</v>
      </c>
      <c r="AC55" s="65">
        <v>1185.9962287833334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8</v>
      </c>
      <c r="G56" s="66">
        <v>7</v>
      </c>
      <c r="H56" s="66">
        <v>7</v>
      </c>
      <c r="I56" s="66">
        <v>8</v>
      </c>
      <c r="J56" s="66">
        <v>7</v>
      </c>
      <c r="K56" s="66">
        <v>7</v>
      </c>
      <c r="L56" s="66">
        <v>7</v>
      </c>
      <c r="M56" s="66">
        <v>7</v>
      </c>
      <c r="N56" s="66">
        <v>7</v>
      </c>
      <c r="O56" s="66">
        <v>7</v>
      </c>
      <c r="P56" s="66">
        <v>7</v>
      </c>
      <c r="Q56" s="66">
        <v>7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665.39632849999998</v>
      </c>
      <c r="G57" s="65">
        <v>568.91258722222221</v>
      </c>
      <c r="H57" s="65">
        <v>509.46875</v>
      </c>
      <c r="I57" s="65">
        <v>665.39632849999998</v>
      </c>
      <c r="J57" s="65">
        <v>568.91258722222221</v>
      </c>
      <c r="K57" s="65">
        <v>509.46875</v>
      </c>
      <c r="L57" s="65">
        <v>3854.5043500113638</v>
      </c>
      <c r="M57" s="65">
        <v>3375.3297850125005</v>
      </c>
      <c r="N57" s="65">
        <v>3240.6388888888887</v>
      </c>
      <c r="O57" s="65">
        <v>3854.5043500113638</v>
      </c>
      <c r="P57" s="65">
        <v>3375.3297850125005</v>
      </c>
      <c r="Q57" s="65">
        <v>3240.6388888888887</v>
      </c>
      <c r="R57" s="65">
        <v>1570</v>
      </c>
      <c r="S57" s="65">
        <v>1514.5</v>
      </c>
      <c r="T57" s="65">
        <v>1266.6666666666667</v>
      </c>
      <c r="U57" s="65">
        <v>286.78571428571428</v>
      </c>
      <c r="V57" s="65">
        <v>263.66071428571428</v>
      </c>
      <c r="W57" s="65">
        <v>225.05357142857142</v>
      </c>
      <c r="X57" s="65">
        <v>75</v>
      </c>
      <c r="Y57" s="65">
        <v>66.041666666666671</v>
      </c>
      <c r="Z57" s="65">
        <v>55.208333333333336</v>
      </c>
      <c r="AA57" s="65">
        <v>2016.6666666666667</v>
      </c>
      <c r="AB57" s="65">
        <v>2925</v>
      </c>
      <c r="AC57" s="65">
        <v>1822.5</v>
      </c>
      <c r="AD57" s="65">
        <v>950</v>
      </c>
    </row>
    <row r="58" spans="1:30" x14ac:dyDescent="0.25">
      <c r="A58" s="64"/>
      <c r="C58" t="s">
        <v>43</v>
      </c>
      <c r="D58" t="s">
        <v>95</v>
      </c>
      <c r="F58" s="66">
        <v>10</v>
      </c>
      <c r="G58" s="66">
        <v>9</v>
      </c>
      <c r="H58" s="66">
        <v>8</v>
      </c>
      <c r="I58" s="66">
        <v>10</v>
      </c>
      <c r="J58" s="66">
        <v>9</v>
      </c>
      <c r="K58" s="66">
        <v>8</v>
      </c>
      <c r="L58" s="66">
        <v>11</v>
      </c>
      <c r="M58" s="66">
        <v>10</v>
      </c>
      <c r="N58" s="66">
        <v>9</v>
      </c>
      <c r="O58" s="66">
        <v>11</v>
      </c>
      <c r="P58" s="66">
        <v>10</v>
      </c>
      <c r="Q58" s="66">
        <v>9</v>
      </c>
      <c r="R58" s="66">
        <v>5</v>
      </c>
      <c r="S58" s="66">
        <v>5</v>
      </c>
      <c r="T58" s="66">
        <v>3</v>
      </c>
      <c r="U58" s="66">
        <v>7</v>
      </c>
      <c r="V58" s="66">
        <v>7</v>
      </c>
      <c r="W58" s="66">
        <v>7</v>
      </c>
      <c r="X58" s="66">
        <v>6</v>
      </c>
      <c r="Y58" s="66">
        <v>6</v>
      </c>
      <c r="Z58" s="66">
        <v>6</v>
      </c>
      <c r="AA58" s="66">
        <v>3</v>
      </c>
      <c r="AB58" s="66">
        <v>2</v>
      </c>
      <c r="AC58" s="66">
        <v>2</v>
      </c>
      <c r="AD58" s="66">
        <v>4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596.81713664979998</v>
      </c>
      <c r="G59" s="65">
        <v>575.13995020933328</v>
      </c>
      <c r="H59" s="65">
        <v>479.06508673683999</v>
      </c>
      <c r="I59" s="65">
        <v>576.63043849480005</v>
      </c>
      <c r="J59" s="65">
        <v>560.07371119333334</v>
      </c>
      <c r="K59" s="65">
        <v>460.94088858184</v>
      </c>
      <c r="L59" s="65">
        <v>3152.58811513</v>
      </c>
      <c r="M59" s="65">
        <v>3940</v>
      </c>
      <c r="N59" s="65">
        <v>2773.7371587706671</v>
      </c>
      <c r="O59" s="65">
        <v>3112.58811513</v>
      </c>
      <c r="P59" s="65">
        <v>4510.75</v>
      </c>
      <c r="Q59" s="65">
        <v>3165.4871587706671</v>
      </c>
      <c r="R59" s="65">
        <v>1652.7151371031998</v>
      </c>
      <c r="S59" s="65">
        <v>1392.1073594099998</v>
      </c>
      <c r="T59" s="65">
        <v>1227.78642427056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2600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4</v>
      </c>
      <c r="I60" s="66">
        <v>4</v>
      </c>
      <c r="J60" s="66">
        <v>3</v>
      </c>
      <c r="K60" s="66">
        <v>4</v>
      </c>
      <c r="L60" s="66">
        <v>3</v>
      </c>
      <c r="M60" s="66">
        <v>2</v>
      </c>
      <c r="N60" s="66">
        <v>3</v>
      </c>
      <c r="O60" s="66">
        <v>3</v>
      </c>
      <c r="P60" s="66">
        <v>2</v>
      </c>
      <c r="Q60" s="66">
        <v>3</v>
      </c>
      <c r="R60" s="66">
        <v>3</v>
      </c>
      <c r="S60" s="66">
        <v>2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730.76469572661324</v>
      </c>
      <c r="G62" s="65">
        <v>670.14397999446146</v>
      </c>
      <c r="H62" s="65">
        <v>540.32371091802565</v>
      </c>
      <c r="I62" s="65">
        <v>725.3815762186133</v>
      </c>
      <c r="J62" s="65">
        <v>666.66715560615387</v>
      </c>
      <c r="K62" s="65">
        <v>535.14536858802569</v>
      </c>
      <c r="L62" s="65">
        <v>3975.1031148135712</v>
      </c>
      <c r="M62" s="65">
        <v>3671.8301113166667</v>
      </c>
      <c r="N62" s="65">
        <v>3088.8952960778461</v>
      </c>
      <c r="O62" s="65">
        <v>3966.5316862421428</v>
      </c>
      <c r="P62" s="65">
        <v>3662.4551113166667</v>
      </c>
      <c r="Q62" s="65">
        <v>3148.3146721778458</v>
      </c>
      <c r="R62" s="65">
        <v>1509.7521395137001</v>
      </c>
      <c r="S62" s="65">
        <v>1348.0150954142857</v>
      </c>
      <c r="T62" s="65">
        <v>1344.6786031273828</v>
      </c>
      <c r="U62" s="65">
        <v>295.56534612555555</v>
      </c>
      <c r="V62" s="65">
        <v>277.57923501444446</v>
      </c>
      <c r="W62" s="65">
        <v>244.24122766716664</v>
      </c>
      <c r="X62" s="65">
        <v>75.488603788444436</v>
      </c>
      <c r="Y62" s="65">
        <v>69.516381566222222</v>
      </c>
      <c r="Z62" s="65">
        <v>59.570868775733338</v>
      </c>
      <c r="AA62" s="65">
        <v>1952.7798769999997</v>
      </c>
      <c r="AB62" s="65">
        <v>2092.0273989679999</v>
      </c>
      <c r="AC62" s="65">
        <v>1499.6774736540001</v>
      </c>
      <c r="AD62" s="65">
        <v>1325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13</v>
      </c>
      <c r="H63" s="66">
        <v>14</v>
      </c>
      <c r="I63" s="66">
        <v>15</v>
      </c>
      <c r="J63" s="66">
        <v>13</v>
      </c>
      <c r="K63" s="66">
        <v>14</v>
      </c>
      <c r="L63" s="66">
        <v>14</v>
      </c>
      <c r="M63" s="66">
        <v>12</v>
      </c>
      <c r="N63" s="66">
        <v>13</v>
      </c>
      <c r="O63" s="66">
        <v>14</v>
      </c>
      <c r="P63" s="66">
        <v>12</v>
      </c>
      <c r="Q63" s="66">
        <v>13</v>
      </c>
      <c r="R63" s="66">
        <v>8</v>
      </c>
      <c r="S63" s="66">
        <v>7</v>
      </c>
      <c r="T63" s="66">
        <v>7</v>
      </c>
      <c r="U63" s="66">
        <v>9</v>
      </c>
      <c r="V63" s="66">
        <v>9</v>
      </c>
      <c r="W63" s="66">
        <v>9</v>
      </c>
      <c r="X63" s="66">
        <v>9</v>
      </c>
      <c r="Y63" s="66">
        <v>9</v>
      </c>
      <c r="Z63" s="66">
        <v>9</v>
      </c>
      <c r="AA63" s="66">
        <v>6</v>
      </c>
      <c r="AB63" s="66">
        <v>5</v>
      </c>
      <c r="AC63" s="66">
        <v>5</v>
      </c>
      <c r="AD63" s="66">
        <v>4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724.3210949999999</v>
      </c>
      <c r="G64" s="65">
        <v>707.65442833333327</v>
      </c>
      <c r="H64" s="65">
        <v>660</v>
      </c>
      <c r="I64" s="65">
        <v>724.3210949999999</v>
      </c>
      <c r="J64" s="65">
        <v>707.65442833333327</v>
      </c>
      <c r="K64" s="65">
        <v>660</v>
      </c>
      <c r="L64" s="65">
        <v>3155.8492833750001</v>
      </c>
      <c r="M64" s="65">
        <v>3061.965950041666</v>
      </c>
      <c r="N64" s="65">
        <v>3059.5299999999997</v>
      </c>
      <c r="O64" s="65">
        <v>3155.8492833750001</v>
      </c>
      <c r="P64" s="65">
        <v>3061.965950041666</v>
      </c>
      <c r="Q64" s="65">
        <v>3059.5299999999997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3</v>
      </c>
      <c r="G65" s="66">
        <v>3</v>
      </c>
      <c r="H65" s="66">
        <v>2</v>
      </c>
      <c r="I65" s="66">
        <v>3</v>
      </c>
      <c r="J65" s="66">
        <v>3</v>
      </c>
      <c r="K65" s="66">
        <v>2</v>
      </c>
      <c r="L65" s="66">
        <v>3</v>
      </c>
      <c r="M65" s="66">
        <v>3</v>
      </c>
      <c r="N65" s="66">
        <v>2</v>
      </c>
      <c r="O65" s="66">
        <v>3</v>
      </c>
      <c r="P65" s="66">
        <v>3</v>
      </c>
      <c r="Q65" s="66">
        <v>2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655</v>
      </c>
      <c r="G66" s="65">
        <v>572.33333333333337</v>
      </c>
      <c r="H66" s="65">
        <v>448.33333333333331</v>
      </c>
      <c r="I66" s="65">
        <v>635.5</v>
      </c>
      <c r="J66" s="65">
        <v>546.33333333333337</v>
      </c>
      <c r="K66" s="65">
        <v>431.33333333333331</v>
      </c>
      <c r="L66" s="65">
        <v>4300</v>
      </c>
      <c r="M66" s="65">
        <v>4393.333333333333</v>
      </c>
      <c r="N66" s="65">
        <v>3530</v>
      </c>
      <c r="O66" s="65">
        <v>4300</v>
      </c>
      <c r="P66" s="65">
        <v>4811.333333333333</v>
      </c>
      <c r="Q66" s="65">
        <v>3948</v>
      </c>
      <c r="R66" s="65">
        <v>1040</v>
      </c>
      <c r="S66" s="65">
        <v>832</v>
      </c>
      <c r="T66" s="65">
        <v>832</v>
      </c>
      <c r="U66" s="65">
        <v>316.66666666666669</v>
      </c>
      <c r="V66" s="65">
        <v>600</v>
      </c>
      <c r="W66" s="65">
        <v>270</v>
      </c>
      <c r="X66" s="65">
        <v>67.5</v>
      </c>
      <c r="Y66" s="65">
        <v>90</v>
      </c>
      <c r="Z66" s="65">
        <v>58.5</v>
      </c>
      <c r="AA66" s="65">
        <v>657.5</v>
      </c>
      <c r="AB66" s="65">
        <v>225</v>
      </c>
      <c r="AC66" s="65">
        <v>146.25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3</v>
      </c>
      <c r="H67" s="66">
        <v>3</v>
      </c>
      <c r="I67" s="66">
        <v>4</v>
      </c>
      <c r="J67" s="66">
        <v>3</v>
      </c>
      <c r="K67" s="66">
        <v>3</v>
      </c>
      <c r="L67" s="66">
        <v>3</v>
      </c>
      <c r="M67" s="66">
        <v>3</v>
      </c>
      <c r="N67" s="66">
        <v>3</v>
      </c>
      <c r="O67" s="66">
        <v>3</v>
      </c>
      <c r="P67" s="66">
        <v>3</v>
      </c>
      <c r="Q67" s="66">
        <v>3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638.83925741810901</v>
      </c>
      <c r="G69" s="65">
        <v>573.26331356280002</v>
      </c>
      <c r="H69" s="65">
        <v>504.00103469473595</v>
      </c>
      <c r="I69" s="65">
        <v>633.6804580890182</v>
      </c>
      <c r="J69" s="65">
        <v>570.99344185799998</v>
      </c>
      <c r="K69" s="65">
        <v>498.32635543273602</v>
      </c>
      <c r="L69" s="65">
        <v>3531.1312195514997</v>
      </c>
      <c r="M69" s="65">
        <v>3298.8108722361112</v>
      </c>
      <c r="N69" s="65">
        <v>2845.240164034667</v>
      </c>
      <c r="O69" s="65">
        <v>3531.1312195514997</v>
      </c>
      <c r="P69" s="65">
        <v>3298.8108722361112</v>
      </c>
      <c r="Q69" s="65">
        <v>2845.240164034667</v>
      </c>
      <c r="R69" s="65">
        <v>1234.6909018849333</v>
      </c>
      <c r="S69" s="65">
        <v>1069.342943764</v>
      </c>
      <c r="T69" s="65">
        <v>1194.2718545623361</v>
      </c>
      <c r="U69" s="65">
        <v>307.68429262000001</v>
      </c>
      <c r="V69" s="65">
        <v>307.08562013714288</v>
      </c>
      <c r="W69" s="65">
        <v>253.66866762000001</v>
      </c>
      <c r="X69" s="65">
        <v>72.199633442285716</v>
      </c>
      <c r="Y69" s="65">
        <v>67.774572349333326</v>
      </c>
      <c r="Z69" s="65">
        <v>55.806303163599999</v>
      </c>
      <c r="AA69" s="65">
        <v>2660.1132103333334</v>
      </c>
      <c r="AB69" s="65">
        <v>2274.59912128</v>
      </c>
      <c r="AC69" s="65">
        <v>1509.1162273066666</v>
      </c>
      <c r="AD69" s="65">
        <v>1025</v>
      </c>
    </row>
    <row r="70" spans="1:30" x14ac:dyDescent="0.25">
      <c r="C70" t="s">
        <v>41</v>
      </c>
      <c r="D70" t="s">
        <v>95</v>
      </c>
      <c r="F70" s="66">
        <v>11</v>
      </c>
      <c r="G70" s="66">
        <v>10</v>
      </c>
      <c r="H70" s="66">
        <v>10</v>
      </c>
      <c r="I70" s="66">
        <v>11</v>
      </c>
      <c r="J70" s="66">
        <v>10</v>
      </c>
      <c r="K70" s="66">
        <v>10</v>
      </c>
      <c r="L70" s="66">
        <v>10</v>
      </c>
      <c r="M70" s="66">
        <v>9</v>
      </c>
      <c r="N70" s="66">
        <v>9</v>
      </c>
      <c r="O70" s="66">
        <v>10</v>
      </c>
      <c r="P70" s="66">
        <v>9</v>
      </c>
      <c r="Q70" s="66">
        <v>9</v>
      </c>
      <c r="R70" s="66">
        <v>6</v>
      </c>
      <c r="S70" s="66">
        <v>5</v>
      </c>
      <c r="T70" s="66">
        <v>5</v>
      </c>
      <c r="U70" s="66">
        <v>8</v>
      </c>
      <c r="V70" s="66">
        <v>7</v>
      </c>
      <c r="W70" s="66">
        <v>8</v>
      </c>
      <c r="X70" s="66">
        <v>7</v>
      </c>
      <c r="Y70" s="66">
        <v>6</v>
      </c>
      <c r="Z70" s="66">
        <v>6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839.30047232499999</v>
      </c>
      <c r="G71" s="65">
        <v>852.40062976666661</v>
      </c>
      <c r="H71" s="65">
        <v>759.84053530166659</v>
      </c>
      <c r="I71" s="65">
        <v>839.30047232499999</v>
      </c>
      <c r="J71" s="65">
        <v>852.40062976666661</v>
      </c>
      <c r="K71" s="65">
        <v>759.84053530166659</v>
      </c>
      <c r="L71" s="65">
        <v>4224.8930873333329</v>
      </c>
      <c r="M71" s="65">
        <v>4035.7371119333329</v>
      </c>
      <c r="N71" s="65">
        <v>3941.1591242333329</v>
      </c>
      <c r="O71" s="65">
        <v>4224.8930873333329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1918.6698154999999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3</v>
      </c>
      <c r="M72" s="66">
        <v>3</v>
      </c>
      <c r="N72" s="66">
        <v>3</v>
      </c>
      <c r="O72" s="66">
        <v>3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767.14285714285711</v>
      </c>
      <c r="G73" s="65">
        <v>710.33333333333337</v>
      </c>
      <c r="H73" s="65">
        <v>485</v>
      </c>
      <c r="I73" s="65">
        <v>752.57142857142856</v>
      </c>
      <c r="J73" s="65">
        <v>693.58333333333337</v>
      </c>
      <c r="K73" s="65">
        <v>473.875</v>
      </c>
      <c r="L73" s="65">
        <v>4504.125</v>
      </c>
      <c r="M73" s="65">
        <v>4304.4785714285708</v>
      </c>
      <c r="N73" s="65">
        <v>3444.1514285714284</v>
      </c>
      <c r="O73" s="65">
        <v>4489.125</v>
      </c>
      <c r="P73" s="65">
        <v>4467.55</v>
      </c>
      <c r="Q73" s="65">
        <v>3612.0442857142853</v>
      </c>
      <c r="R73" s="65">
        <v>2360</v>
      </c>
      <c r="S73" s="65">
        <v>2210.5</v>
      </c>
      <c r="T73" s="65">
        <v>1781.3333333333333</v>
      </c>
      <c r="U73" s="65">
        <v>302.5</v>
      </c>
      <c r="V73" s="65">
        <v>336.66666666666669</v>
      </c>
      <c r="W73" s="65">
        <v>320</v>
      </c>
      <c r="X73" s="65">
        <v>171</v>
      </c>
      <c r="Y73" s="65">
        <v>171</v>
      </c>
      <c r="Z73" s="65">
        <v>96.2</v>
      </c>
      <c r="AA73" s="65">
        <v>742.8</v>
      </c>
      <c r="AB73" s="65">
        <v>856</v>
      </c>
      <c r="AC73" s="65">
        <v>471.38749999999999</v>
      </c>
      <c r="AD73" s="65">
        <v>1633.3333333333333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857.15023616250005</v>
      </c>
      <c r="G76" s="65">
        <v>808.88598418571439</v>
      </c>
      <c r="H76" s="65">
        <v>642.9316579864286</v>
      </c>
      <c r="I76" s="65">
        <v>857.15023616250005</v>
      </c>
      <c r="J76" s="65">
        <v>808.88598418571439</v>
      </c>
      <c r="K76" s="65">
        <v>642.9316579864286</v>
      </c>
      <c r="L76" s="65">
        <v>4596.3827517142854</v>
      </c>
      <c r="M76" s="65">
        <v>4233.1730479714288</v>
      </c>
      <c r="N76" s="65">
        <v>3583.7110532428569</v>
      </c>
      <c r="O76" s="65">
        <v>4596.3827517142854</v>
      </c>
      <c r="P76" s="65">
        <v>4233.1730479714288</v>
      </c>
      <c r="Q76" s="65">
        <v>3705.311323142857</v>
      </c>
      <c r="R76" s="65">
        <v>2156.6239016</v>
      </c>
      <c r="S76" s="65">
        <v>2043.1303163599998</v>
      </c>
      <c r="T76" s="65">
        <v>2043.1303163599998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2571.8349077499997</v>
      </c>
      <c r="AB76" s="65">
        <v>3095.7798769999995</v>
      </c>
      <c r="AC76" s="65">
        <v>2292.2462287833332</v>
      </c>
      <c r="AD76" s="65">
        <v>1300</v>
      </c>
    </row>
    <row r="77" spans="1:30" x14ac:dyDescent="0.25">
      <c r="C77" t="s">
        <v>40</v>
      </c>
      <c r="D77" t="s">
        <v>95</v>
      </c>
      <c r="F77" s="66">
        <v>8</v>
      </c>
      <c r="G77" s="66">
        <v>7</v>
      </c>
      <c r="H77" s="66">
        <v>7</v>
      </c>
      <c r="I77" s="66">
        <v>8</v>
      </c>
      <c r="J77" s="66">
        <v>7</v>
      </c>
      <c r="K77" s="66">
        <v>7</v>
      </c>
      <c r="L77" s="66">
        <v>7</v>
      </c>
      <c r="M77" s="66">
        <v>7</v>
      </c>
      <c r="N77" s="66">
        <v>7</v>
      </c>
      <c r="O77" s="66">
        <v>7</v>
      </c>
      <c r="P77" s="66">
        <v>7</v>
      </c>
      <c r="Q77" s="66">
        <v>7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579.25198648560001</v>
      </c>
      <c r="G78" s="65">
        <v>545.49388083333326</v>
      </c>
      <c r="H78" s="65">
        <v>454.97341605322663</v>
      </c>
      <c r="I78" s="65">
        <v>568.10912934274279</v>
      </c>
      <c r="J78" s="65">
        <v>532.49388083333326</v>
      </c>
      <c r="K78" s="65">
        <v>446.47341605322663</v>
      </c>
      <c r="L78" s="65">
        <v>3008.6640244393748</v>
      </c>
      <c r="M78" s="65">
        <v>2940.9854071607142</v>
      </c>
      <c r="N78" s="65">
        <v>2452.4959251874284</v>
      </c>
      <c r="O78" s="65">
        <v>3008.6640244393748</v>
      </c>
      <c r="P78" s="65">
        <v>2940.9854071607142</v>
      </c>
      <c r="Q78" s="65">
        <v>2452.4959251874284</v>
      </c>
      <c r="R78" s="65">
        <v>1743.4826731224</v>
      </c>
      <c r="S78" s="65">
        <v>1560.6666666666667</v>
      </c>
      <c r="T78" s="65">
        <v>1059.7148513305599</v>
      </c>
      <c r="U78" s="65">
        <v>415</v>
      </c>
      <c r="V78" s="65">
        <v>395</v>
      </c>
      <c r="W78" s="65">
        <v>340</v>
      </c>
      <c r="X78" s="65">
        <v>70</v>
      </c>
      <c r="Y78" s="65">
        <v>68</v>
      </c>
      <c r="Z78" s="65">
        <v>45.5</v>
      </c>
      <c r="AA78" s="65">
        <v>502.66666666666669</v>
      </c>
      <c r="AB78" s="65">
        <v>394.3</v>
      </c>
      <c r="AC78" s="65">
        <v>160.21666666666667</v>
      </c>
      <c r="AD78" s="65">
        <v>1000</v>
      </c>
    </row>
    <row r="79" spans="1:30" x14ac:dyDescent="0.25">
      <c r="C79" t="s">
        <v>43</v>
      </c>
      <c r="D79" t="s">
        <v>95</v>
      </c>
      <c r="F79" s="66">
        <v>7</v>
      </c>
      <c r="G79" s="66">
        <v>6</v>
      </c>
      <c r="H79" s="66">
        <v>6</v>
      </c>
      <c r="I79" s="66">
        <v>7</v>
      </c>
      <c r="J79" s="66">
        <v>6</v>
      </c>
      <c r="K79" s="66">
        <v>6</v>
      </c>
      <c r="L79" s="66">
        <v>8</v>
      </c>
      <c r="M79" s="66">
        <v>7</v>
      </c>
      <c r="N79" s="66">
        <v>7</v>
      </c>
      <c r="O79" s="66">
        <v>8</v>
      </c>
      <c r="P79" s="66">
        <v>7</v>
      </c>
      <c r="Q79" s="66">
        <v>7</v>
      </c>
      <c r="R79" s="66">
        <v>4</v>
      </c>
      <c r="S79" s="66">
        <v>3</v>
      </c>
      <c r="T79" s="66">
        <v>3</v>
      </c>
      <c r="U79" s="66">
        <v>4</v>
      </c>
      <c r="V79" s="66">
        <v>4</v>
      </c>
      <c r="W79" s="66">
        <v>3</v>
      </c>
      <c r="X79" s="66">
        <v>3</v>
      </c>
      <c r="Y79" s="66">
        <v>3</v>
      </c>
      <c r="Z79" s="66">
        <v>3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691.78113231428574</v>
      </c>
      <c r="G80" s="65">
        <v>602.77830843799995</v>
      </c>
      <c r="H80" s="65">
        <v>499.86164177133332</v>
      </c>
      <c r="I80" s="65">
        <v>680.24587622571437</v>
      </c>
      <c r="J80" s="65">
        <v>595.24518893000004</v>
      </c>
      <c r="K80" s="65">
        <v>487.77884300133337</v>
      </c>
      <c r="L80" s="65">
        <v>4629.166666666667</v>
      </c>
      <c r="M80" s="65">
        <v>4341.75</v>
      </c>
      <c r="N80" s="65">
        <v>3857.25</v>
      </c>
      <c r="O80" s="65">
        <v>4609.166666666667</v>
      </c>
      <c r="P80" s="65">
        <v>4570.05</v>
      </c>
      <c r="Q80" s="65">
        <v>4092.3</v>
      </c>
      <c r="R80" s="65">
        <v>1418.5536797049999</v>
      </c>
      <c r="S80" s="65">
        <v>1326.6786797049999</v>
      </c>
      <c r="T80" s="65">
        <v>1312.0715729399999</v>
      </c>
      <c r="U80" s="65">
        <v>288.82478032</v>
      </c>
      <c r="V80" s="65">
        <v>317.29967047999997</v>
      </c>
      <c r="W80" s="65">
        <v>306.67467047999997</v>
      </c>
      <c r="X80" s="65">
        <v>51.099358523999996</v>
      </c>
      <c r="Y80" s="65">
        <v>48.661858523999996</v>
      </c>
      <c r="Z80" s="65">
        <v>40.909454745399998</v>
      </c>
      <c r="AA80" s="65">
        <v>1245.4465436666667</v>
      </c>
      <c r="AB80" s="65">
        <v>1307.4486819199999</v>
      </c>
      <c r="AC80" s="65">
        <v>733.62434095999993</v>
      </c>
      <c r="AD80" s="65">
        <v>1700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5</v>
      </c>
      <c r="N81" s="66">
        <v>5</v>
      </c>
      <c r="O81" s="66">
        <v>6</v>
      </c>
      <c r="P81" s="66">
        <v>5</v>
      </c>
      <c r="Q81" s="66">
        <v>5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4</v>
      </c>
      <c r="Y81" s="66">
        <v>4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600</v>
      </c>
      <c r="G7" s="57">
        <v>550</v>
      </c>
      <c r="H7" s="57">
        <v>550</v>
      </c>
      <c r="I7" s="57">
        <v>600</v>
      </c>
      <c r="J7" s="57">
        <v>550</v>
      </c>
      <c r="K7" s="57">
        <v>550</v>
      </c>
      <c r="L7" s="57">
        <v>3000</v>
      </c>
      <c r="M7" s="57">
        <v>2760</v>
      </c>
      <c r="N7" s="57"/>
      <c r="O7" s="57">
        <v>3000</v>
      </c>
      <c r="P7" s="57">
        <v>3000</v>
      </c>
      <c r="Q7" s="57"/>
      <c r="R7" s="57">
        <v>1500</v>
      </c>
      <c r="S7" s="57">
        <v>1500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>
        <v>720</v>
      </c>
      <c r="G17" s="57">
        <v>713</v>
      </c>
      <c r="H17" s="57">
        <v>606.04999999999995</v>
      </c>
      <c r="I17" s="57">
        <v>720</v>
      </c>
      <c r="J17" s="57">
        <v>713</v>
      </c>
      <c r="K17" s="57">
        <v>606.04999999999995</v>
      </c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300</v>
      </c>
      <c r="G18" s="57">
        <v>300</v>
      </c>
      <c r="H18" s="57"/>
      <c r="I18" s="57">
        <v>300</v>
      </c>
      <c r="J18" s="57">
        <v>300</v>
      </c>
      <c r="K18" s="57"/>
      <c r="L18" s="57">
        <v>1325</v>
      </c>
      <c r="M18" s="57">
        <v>1325</v>
      </c>
      <c r="N18" s="57"/>
      <c r="O18" s="57">
        <v>1325</v>
      </c>
      <c r="P18" s="57">
        <v>1325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1000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750</v>
      </c>
      <c r="G23" s="57">
        <v>725</v>
      </c>
      <c r="H23" s="57">
        <v>600</v>
      </c>
      <c r="I23" s="57">
        <v>750</v>
      </c>
      <c r="J23" s="57">
        <v>725</v>
      </c>
      <c r="K23" s="57">
        <v>600</v>
      </c>
      <c r="L23" s="57">
        <v>7750</v>
      </c>
      <c r="M23" s="57">
        <v>7750</v>
      </c>
      <c r="N23" s="57">
        <v>6200</v>
      </c>
      <c r="O23" s="57">
        <v>7750</v>
      </c>
      <c r="P23" s="57">
        <v>7750</v>
      </c>
      <c r="Q23" s="57">
        <v>6200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519.80062039919994</v>
      </c>
      <c r="G31" s="57"/>
      <c r="H31" s="57">
        <v>415.84049631936</v>
      </c>
      <c r="I31" s="57">
        <v>519.80062039919994</v>
      </c>
      <c r="J31" s="57"/>
      <c r="K31" s="57">
        <v>415.84049631936</v>
      </c>
      <c r="L31" s="57">
        <v>1957.76434539</v>
      </c>
      <c r="M31" s="57"/>
      <c r="N31" s="57">
        <v>1566.2114763119998</v>
      </c>
      <c r="O31" s="57">
        <v>1957.76434539</v>
      </c>
      <c r="P31" s="57"/>
      <c r="Q31" s="57">
        <v>1566.2114763119998</v>
      </c>
      <c r="R31" s="57">
        <v>1933.9306924896</v>
      </c>
      <c r="S31" s="57"/>
      <c r="T31" s="57">
        <v>1547.1445539916799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700</v>
      </c>
      <c r="G35" s="57">
        <v>595</v>
      </c>
      <c r="H35" s="57">
        <v>525</v>
      </c>
      <c r="I35" s="57">
        <v>700</v>
      </c>
      <c r="J35" s="57">
        <v>595</v>
      </c>
      <c r="K35" s="57">
        <v>525</v>
      </c>
      <c r="L35" s="57">
        <v>4900</v>
      </c>
      <c r="M35" s="57">
        <v>4165</v>
      </c>
      <c r="N35" s="57">
        <v>3675</v>
      </c>
      <c r="O35" s="57">
        <v>4900</v>
      </c>
      <c r="P35" s="57">
        <v>4165</v>
      </c>
      <c r="Q35" s="57">
        <v>3675</v>
      </c>
      <c r="R35" s="57">
        <v>1400</v>
      </c>
      <c r="S35" s="57">
        <v>1190</v>
      </c>
      <c r="T35" s="57"/>
      <c r="U35" s="57">
        <v>350</v>
      </c>
      <c r="V35" s="57">
        <v>297.5</v>
      </c>
      <c r="W35" s="57">
        <v>262.5</v>
      </c>
      <c r="X35" s="57">
        <v>105</v>
      </c>
      <c r="Y35" s="57">
        <v>89.25</v>
      </c>
      <c r="Z35" s="57">
        <v>78.75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520</v>
      </c>
      <c r="H36" s="57">
        <v>300</v>
      </c>
      <c r="I36" s="57">
        <v>600</v>
      </c>
      <c r="J36" s="57">
        <v>520</v>
      </c>
      <c r="K36" s="57">
        <v>300</v>
      </c>
      <c r="L36" s="57">
        <v>375</v>
      </c>
      <c r="M36" s="57">
        <v>320</v>
      </c>
      <c r="N36" s="57">
        <v>165</v>
      </c>
      <c r="O36" s="57">
        <v>375</v>
      </c>
      <c r="P36" s="57">
        <v>320</v>
      </c>
      <c r="Q36" s="57">
        <v>165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>
        <v>811</v>
      </c>
      <c r="H37" s="57">
        <v>811</v>
      </c>
      <c r="I37" s="57">
        <v>1000</v>
      </c>
      <c r="J37" s="57">
        <v>811</v>
      </c>
      <c r="K37" s="57">
        <v>811</v>
      </c>
      <c r="L37" s="57">
        <v>7000</v>
      </c>
      <c r="M37" s="57">
        <v>5161</v>
      </c>
      <c r="N37" s="57">
        <v>5161</v>
      </c>
      <c r="O37" s="57">
        <v>7000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800</v>
      </c>
      <c r="G42" s="57">
        <v>720</v>
      </c>
      <c r="H42" s="57">
        <v>503.99999999999994</v>
      </c>
      <c r="I42" s="57">
        <v>800</v>
      </c>
      <c r="J42" s="57">
        <v>720</v>
      </c>
      <c r="K42" s="57">
        <v>503.99999999999994</v>
      </c>
      <c r="L42" s="57">
        <v>6400</v>
      </c>
      <c r="M42" s="57">
        <v>5440</v>
      </c>
      <c r="N42" s="57">
        <v>3807.9999999999995</v>
      </c>
      <c r="O42" s="57">
        <v>6400</v>
      </c>
      <c r="P42" s="57">
        <v>5440</v>
      </c>
      <c r="Q42" s="57">
        <v>3807.9999999999995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767.86424753458459</v>
      </c>
      <c r="G49" s="61">
        <v>711.80098817854548</v>
      </c>
      <c r="H49" s="61">
        <v>591.99269360227652</v>
      </c>
      <c r="I49" s="61">
        <v>759.75860166458449</v>
      </c>
      <c r="J49" s="61">
        <v>703.83741013090912</v>
      </c>
      <c r="K49" s="61">
        <v>585.18848522749397</v>
      </c>
      <c r="L49" s="61">
        <v>4530.435150307917</v>
      </c>
      <c r="M49" s="61">
        <v>4231.8838731333335</v>
      </c>
      <c r="N49" s="61">
        <v>3641.059469000571</v>
      </c>
      <c r="O49" s="61">
        <v>4525.435150307917</v>
      </c>
      <c r="P49" s="61">
        <v>4248.5743493238097</v>
      </c>
      <c r="Q49" s="61">
        <v>3688.4619399196185</v>
      </c>
      <c r="R49" s="61">
        <v>1764.0014263424666</v>
      </c>
      <c r="S49" s="61">
        <v>1644.145969809091</v>
      </c>
      <c r="T49" s="61">
        <v>1471.6389135435199</v>
      </c>
      <c r="U49" s="61">
        <v>325.54200822357143</v>
      </c>
      <c r="V49" s="61">
        <v>339.59067626083333</v>
      </c>
      <c r="W49" s="61">
        <v>279.27467075037504</v>
      </c>
      <c r="X49" s="61">
        <v>117.86645284133334</v>
      </c>
      <c r="Y49" s="61">
        <v>119.05885764509092</v>
      </c>
      <c r="Z49" s="61">
        <v>83.057983543781816</v>
      </c>
      <c r="AA49" s="61">
        <v>1574.1679261999998</v>
      </c>
      <c r="AB49" s="61">
        <v>1654.3921243549999</v>
      </c>
      <c r="AC49" s="61">
        <v>1115.2671710337499</v>
      </c>
      <c r="AD49" s="61">
        <v>1350</v>
      </c>
    </row>
    <row r="50" spans="1:30" x14ac:dyDescent="0.25">
      <c r="D50" s="60" t="s">
        <v>95</v>
      </c>
      <c r="F50" s="62">
        <v>26</v>
      </c>
      <c r="G50" s="62">
        <v>22</v>
      </c>
      <c r="H50" s="62">
        <v>23</v>
      </c>
      <c r="I50" s="62">
        <v>26</v>
      </c>
      <c r="J50" s="62">
        <v>22</v>
      </c>
      <c r="K50" s="62">
        <v>23</v>
      </c>
      <c r="L50" s="62">
        <v>24</v>
      </c>
      <c r="M50" s="62">
        <v>21</v>
      </c>
      <c r="N50" s="62">
        <v>21</v>
      </c>
      <c r="O50" s="62">
        <v>24</v>
      </c>
      <c r="P50" s="62">
        <v>21</v>
      </c>
      <c r="Q50" s="62">
        <v>21</v>
      </c>
      <c r="R50" s="62">
        <v>12</v>
      </c>
      <c r="S50" s="62">
        <v>11</v>
      </c>
      <c r="T50" s="62">
        <v>9</v>
      </c>
      <c r="U50" s="62">
        <v>14</v>
      </c>
      <c r="V50" s="62">
        <v>12</v>
      </c>
      <c r="W50" s="62">
        <v>12</v>
      </c>
      <c r="X50" s="62">
        <v>12</v>
      </c>
      <c r="Y50" s="62">
        <v>11</v>
      </c>
      <c r="Z50" s="62">
        <v>11</v>
      </c>
      <c r="AA50" s="62">
        <v>10</v>
      </c>
      <c r="AB50" s="62">
        <v>8</v>
      </c>
      <c r="AC50" s="62">
        <v>8</v>
      </c>
      <c r="AD50" s="62">
        <v>7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7750</v>
      </c>
      <c r="M51" s="61">
        <v>7750</v>
      </c>
      <c r="N51" s="61">
        <v>6200</v>
      </c>
      <c r="O51" s="61">
        <v>7750</v>
      </c>
      <c r="P51" s="61">
        <v>7750</v>
      </c>
      <c r="Q51" s="61">
        <v>6200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300</v>
      </c>
      <c r="G52" s="61">
        <v>300</v>
      </c>
      <c r="H52" s="61">
        <v>300</v>
      </c>
      <c r="I52" s="61">
        <v>300</v>
      </c>
      <c r="J52" s="61">
        <v>300</v>
      </c>
      <c r="K52" s="61">
        <v>300</v>
      </c>
      <c r="L52" s="61">
        <v>375</v>
      </c>
      <c r="M52" s="61">
        <v>320</v>
      </c>
      <c r="N52" s="61">
        <v>165</v>
      </c>
      <c r="O52" s="61">
        <v>375</v>
      </c>
      <c r="P52" s="61">
        <v>320</v>
      </c>
      <c r="Q52" s="61">
        <v>165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150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883.46687658888891</v>
      </c>
      <c r="G55" s="65">
        <v>868.0288413285715</v>
      </c>
      <c r="H55" s="65">
        <v>661.56520073812499</v>
      </c>
      <c r="I55" s="65">
        <v>869.02243214444445</v>
      </c>
      <c r="J55" s="65">
        <v>849.45741275714295</v>
      </c>
      <c r="K55" s="65">
        <v>651.06520073812499</v>
      </c>
      <c r="L55" s="65">
        <v>5025.9599077499997</v>
      </c>
      <c r="M55" s="65">
        <v>4792.6516193999996</v>
      </c>
      <c r="N55" s="65">
        <v>3787.5671715874996</v>
      </c>
      <c r="O55" s="65">
        <v>5025.9599077499997</v>
      </c>
      <c r="P55" s="65">
        <v>4792.6516193999996</v>
      </c>
      <c r="Q55" s="65">
        <v>3893.9674077499994</v>
      </c>
      <c r="R55" s="65">
        <v>2103.2905682666665</v>
      </c>
      <c r="S55" s="65">
        <v>1920.4636496933333</v>
      </c>
      <c r="T55" s="65">
        <v>1920.4636496933333</v>
      </c>
      <c r="U55" s="65">
        <v>351.722754834</v>
      </c>
      <c r="V55" s="65">
        <v>402.15344354249999</v>
      </c>
      <c r="W55" s="65">
        <v>304.70542701112498</v>
      </c>
      <c r="X55" s="65">
        <v>205</v>
      </c>
      <c r="Y55" s="65">
        <v>258.33333333333331</v>
      </c>
      <c r="Z55" s="65">
        <v>157.5</v>
      </c>
      <c r="AA55" s="65">
        <v>1465.58490775</v>
      </c>
      <c r="AB55" s="65">
        <v>1570.7798769999999</v>
      </c>
      <c r="AC55" s="65">
        <v>1218.4962287833334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9</v>
      </c>
      <c r="G56" s="66">
        <v>7</v>
      </c>
      <c r="H56" s="66">
        <v>8</v>
      </c>
      <c r="I56" s="66">
        <v>9</v>
      </c>
      <c r="J56" s="66">
        <v>7</v>
      </c>
      <c r="K56" s="66">
        <v>8</v>
      </c>
      <c r="L56" s="66">
        <v>8</v>
      </c>
      <c r="M56" s="66">
        <v>7</v>
      </c>
      <c r="N56" s="66">
        <v>8</v>
      </c>
      <c r="O56" s="66">
        <v>8</v>
      </c>
      <c r="P56" s="66">
        <v>7</v>
      </c>
      <c r="Q56" s="66">
        <v>8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710.5</v>
      </c>
      <c r="G57" s="65">
        <v>630.81818181818187</v>
      </c>
      <c r="H57" s="65">
        <v>548.80500000000006</v>
      </c>
      <c r="I57" s="65">
        <v>710.5</v>
      </c>
      <c r="J57" s="65">
        <v>630.81818181818187</v>
      </c>
      <c r="K57" s="65">
        <v>548.80500000000006</v>
      </c>
      <c r="L57" s="65">
        <v>4380.416666666667</v>
      </c>
      <c r="M57" s="65">
        <v>3968.181818181818</v>
      </c>
      <c r="N57" s="65">
        <v>3680.95</v>
      </c>
      <c r="O57" s="65">
        <v>4380.416666666667</v>
      </c>
      <c r="P57" s="65">
        <v>3968.181818181818</v>
      </c>
      <c r="Q57" s="65">
        <v>3680.95</v>
      </c>
      <c r="R57" s="65">
        <v>1680</v>
      </c>
      <c r="S57" s="65">
        <v>1608</v>
      </c>
      <c r="T57" s="65">
        <v>1266.6666666666667</v>
      </c>
      <c r="U57" s="65">
        <v>306.42857142857144</v>
      </c>
      <c r="V57" s="65">
        <v>287.5</v>
      </c>
      <c r="W57" s="65">
        <v>239.78571428571428</v>
      </c>
      <c r="X57" s="65">
        <v>81.666666666666671</v>
      </c>
      <c r="Y57" s="65">
        <v>71.708333333333329</v>
      </c>
      <c r="Z57" s="65">
        <v>60.208333333333336</v>
      </c>
      <c r="AA57" s="65">
        <v>2016.6666666666667</v>
      </c>
      <c r="AB57" s="65">
        <v>2925</v>
      </c>
      <c r="AC57" s="65">
        <v>1822.5</v>
      </c>
      <c r="AD57" s="65">
        <v>1062.5</v>
      </c>
    </row>
    <row r="58" spans="1:30" x14ac:dyDescent="0.25">
      <c r="A58" s="64"/>
      <c r="C58" t="s">
        <v>43</v>
      </c>
      <c r="D58" t="s">
        <v>95</v>
      </c>
      <c r="F58" s="66">
        <v>12</v>
      </c>
      <c r="G58" s="66">
        <v>11</v>
      </c>
      <c r="H58" s="66">
        <v>10</v>
      </c>
      <c r="I58" s="66">
        <v>12</v>
      </c>
      <c r="J58" s="66">
        <v>11</v>
      </c>
      <c r="K58" s="66">
        <v>10</v>
      </c>
      <c r="L58" s="66">
        <v>12</v>
      </c>
      <c r="M58" s="66">
        <v>11</v>
      </c>
      <c r="N58" s="66">
        <v>10</v>
      </c>
      <c r="O58" s="66">
        <v>12</v>
      </c>
      <c r="P58" s="66">
        <v>11</v>
      </c>
      <c r="Q58" s="66">
        <v>10</v>
      </c>
      <c r="R58" s="66">
        <v>5</v>
      </c>
      <c r="S58" s="66">
        <v>5</v>
      </c>
      <c r="T58" s="66">
        <v>3</v>
      </c>
      <c r="U58" s="66">
        <v>7</v>
      </c>
      <c r="V58" s="66">
        <v>7</v>
      </c>
      <c r="W58" s="66">
        <v>7</v>
      </c>
      <c r="X58" s="66">
        <v>6</v>
      </c>
      <c r="Y58" s="66">
        <v>6</v>
      </c>
      <c r="Z58" s="66">
        <v>6</v>
      </c>
      <c r="AA58" s="66">
        <v>3</v>
      </c>
      <c r="AB58" s="66">
        <v>2</v>
      </c>
      <c r="AC58" s="66">
        <v>2</v>
      </c>
      <c r="AD58" s="66">
        <v>4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721.81713664979998</v>
      </c>
      <c r="G59" s="65">
        <v>698.13995020933328</v>
      </c>
      <c r="H59" s="65">
        <v>571.31508673683993</v>
      </c>
      <c r="I59" s="65">
        <v>701.63043849480005</v>
      </c>
      <c r="J59" s="65">
        <v>683.07371119333345</v>
      </c>
      <c r="K59" s="65">
        <v>553.19088858184</v>
      </c>
      <c r="L59" s="65">
        <v>4319.254781796667</v>
      </c>
      <c r="M59" s="65">
        <v>4455.5</v>
      </c>
      <c r="N59" s="65">
        <v>3117.4038254373336</v>
      </c>
      <c r="O59" s="65">
        <v>4279.254781796667</v>
      </c>
      <c r="P59" s="65">
        <v>4510.75</v>
      </c>
      <c r="Q59" s="65">
        <v>3165.4871587706671</v>
      </c>
      <c r="R59" s="65">
        <v>1652.7151371031998</v>
      </c>
      <c r="S59" s="65">
        <v>1392.1073594099998</v>
      </c>
      <c r="T59" s="65">
        <v>1227.78642427056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2600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4</v>
      </c>
      <c r="I60" s="66">
        <v>4</v>
      </c>
      <c r="J60" s="66">
        <v>3</v>
      </c>
      <c r="K60" s="66">
        <v>4</v>
      </c>
      <c r="L60" s="66">
        <v>3</v>
      </c>
      <c r="M60" s="66">
        <v>2</v>
      </c>
      <c r="N60" s="66">
        <v>3</v>
      </c>
      <c r="O60" s="66">
        <v>3</v>
      </c>
      <c r="P60" s="66">
        <v>2</v>
      </c>
      <c r="Q60" s="66">
        <v>3</v>
      </c>
      <c r="R60" s="66">
        <v>3</v>
      </c>
      <c r="S60" s="66">
        <v>2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752.77940224370002</v>
      </c>
      <c r="G62" s="65">
        <v>698.61583856628567</v>
      </c>
      <c r="H62" s="65">
        <v>562.25213019015735</v>
      </c>
      <c r="I62" s="65">
        <v>747.73272770495009</v>
      </c>
      <c r="J62" s="65">
        <v>695.38735877714294</v>
      </c>
      <c r="K62" s="65">
        <v>557.41901068215736</v>
      </c>
      <c r="L62" s="65">
        <v>4484.8295738260003</v>
      </c>
      <c r="M62" s="65">
        <v>4240.1701027538456</v>
      </c>
      <c r="N62" s="65">
        <v>3496.9420606437147</v>
      </c>
      <c r="O62" s="65">
        <v>4476.8295738260003</v>
      </c>
      <c r="P62" s="65">
        <v>4231.5162565999999</v>
      </c>
      <c r="Q62" s="65">
        <v>3552.1171955937139</v>
      </c>
      <c r="R62" s="65">
        <v>1578.5021395137001</v>
      </c>
      <c r="S62" s="65">
        <v>1414.8008096999999</v>
      </c>
      <c r="T62" s="65">
        <v>1344.6786031273828</v>
      </c>
      <c r="U62" s="65">
        <v>310.84312390333332</v>
      </c>
      <c r="V62" s="65">
        <v>296.12090168111109</v>
      </c>
      <c r="W62" s="65">
        <v>255.69956100049998</v>
      </c>
      <c r="X62" s="65">
        <v>79.933048232888893</v>
      </c>
      <c r="Y62" s="65">
        <v>73.294159343999993</v>
      </c>
      <c r="Z62" s="65">
        <v>62.904202109066674</v>
      </c>
      <c r="AA62" s="65">
        <v>1952.7798769999997</v>
      </c>
      <c r="AB62" s="65">
        <v>2092.0273989679999</v>
      </c>
      <c r="AC62" s="65">
        <v>1499.6774736540001</v>
      </c>
      <c r="AD62" s="65">
        <v>1437.5</v>
      </c>
    </row>
    <row r="63" spans="1:30" x14ac:dyDescent="0.25">
      <c r="A63" s="64"/>
      <c r="C63" t="s">
        <v>42</v>
      </c>
      <c r="D63" t="s">
        <v>95</v>
      </c>
      <c r="F63" s="66">
        <v>16</v>
      </c>
      <c r="G63" s="66">
        <v>14</v>
      </c>
      <c r="H63" s="66">
        <v>15</v>
      </c>
      <c r="I63" s="66">
        <v>16</v>
      </c>
      <c r="J63" s="66">
        <v>14</v>
      </c>
      <c r="K63" s="66">
        <v>15</v>
      </c>
      <c r="L63" s="66">
        <v>15</v>
      </c>
      <c r="M63" s="66">
        <v>13</v>
      </c>
      <c r="N63" s="66">
        <v>14</v>
      </c>
      <c r="O63" s="66">
        <v>15</v>
      </c>
      <c r="P63" s="66">
        <v>13</v>
      </c>
      <c r="Q63" s="66">
        <v>14</v>
      </c>
      <c r="R63" s="66">
        <v>8</v>
      </c>
      <c r="S63" s="66">
        <v>7</v>
      </c>
      <c r="T63" s="66">
        <v>7</v>
      </c>
      <c r="U63" s="66">
        <v>9</v>
      </c>
      <c r="V63" s="66">
        <v>9</v>
      </c>
      <c r="W63" s="66">
        <v>9</v>
      </c>
      <c r="X63" s="66">
        <v>9</v>
      </c>
      <c r="Y63" s="66">
        <v>9</v>
      </c>
      <c r="Z63" s="66">
        <v>9</v>
      </c>
      <c r="AA63" s="66">
        <v>6</v>
      </c>
      <c r="AB63" s="66">
        <v>5</v>
      </c>
      <c r="AC63" s="66">
        <v>5</v>
      </c>
      <c r="AD63" s="66">
        <v>4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800</v>
      </c>
      <c r="G64" s="65">
        <v>750</v>
      </c>
      <c r="H64" s="65">
        <v>710</v>
      </c>
      <c r="I64" s="65">
        <v>800</v>
      </c>
      <c r="J64" s="65">
        <v>750</v>
      </c>
      <c r="K64" s="65">
        <v>710</v>
      </c>
      <c r="L64" s="65">
        <v>3614.5</v>
      </c>
      <c r="M64" s="65">
        <v>3225.4499999999994</v>
      </c>
      <c r="N64" s="65">
        <v>3389.6866666666665</v>
      </c>
      <c r="O64" s="65">
        <v>3614.5</v>
      </c>
      <c r="P64" s="65">
        <v>3225.4499999999994</v>
      </c>
      <c r="Q64" s="65">
        <v>3389.6866666666665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850</v>
      </c>
      <c r="G66" s="65">
        <v>788.66666666666663</v>
      </c>
      <c r="H66" s="65">
        <v>632</v>
      </c>
      <c r="I66" s="65">
        <v>817.5</v>
      </c>
      <c r="J66" s="65">
        <v>745.33333333333337</v>
      </c>
      <c r="K66" s="65">
        <v>604</v>
      </c>
      <c r="L66" s="65">
        <v>6000</v>
      </c>
      <c r="M66" s="65">
        <v>5270.333333333333</v>
      </c>
      <c r="N66" s="65">
        <v>4220.333333333333</v>
      </c>
      <c r="O66" s="65">
        <v>6000</v>
      </c>
      <c r="P66" s="65">
        <v>5344.666666666667</v>
      </c>
      <c r="Q66" s="65">
        <v>4294.666666666667</v>
      </c>
      <c r="R66" s="65">
        <v>1040</v>
      </c>
      <c r="S66" s="65">
        <v>832</v>
      </c>
      <c r="T66" s="65">
        <v>832</v>
      </c>
      <c r="U66" s="65">
        <v>450</v>
      </c>
      <c r="V66" s="65">
        <v>1000</v>
      </c>
      <c r="W66" s="65">
        <v>400</v>
      </c>
      <c r="X66" s="65">
        <v>97.5</v>
      </c>
      <c r="Y66" s="65">
        <v>150</v>
      </c>
      <c r="Z66" s="65">
        <v>97.5</v>
      </c>
      <c r="AA66" s="65">
        <v>762.5</v>
      </c>
      <c r="AB66" s="65">
        <v>375</v>
      </c>
      <c r="AC66" s="65">
        <v>243.75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3</v>
      </c>
      <c r="H67" s="66">
        <v>3</v>
      </c>
      <c r="I67" s="66">
        <v>4</v>
      </c>
      <c r="J67" s="66">
        <v>3</v>
      </c>
      <c r="K67" s="66">
        <v>3</v>
      </c>
      <c r="L67" s="66">
        <v>3</v>
      </c>
      <c r="M67" s="66">
        <v>3</v>
      </c>
      <c r="N67" s="66">
        <v>3</v>
      </c>
      <c r="O67" s="66">
        <v>3</v>
      </c>
      <c r="P67" s="66">
        <v>3</v>
      </c>
      <c r="Q67" s="66">
        <v>3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702.86681127686154</v>
      </c>
      <c r="G69" s="65">
        <v>629.85635005709094</v>
      </c>
      <c r="H69" s="65">
        <v>559.93836224561335</v>
      </c>
      <c r="I69" s="65">
        <v>698.50167338301537</v>
      </c>
      <c r="J69" s="65">
        <v>627.79283032545459</v>
      </c>
      <c r="K69" s="65">
        <v>555.20946286061337</v>
      </c>
      <c r="L69" s="65">
        <v>4326.8970287825005</v>
      </c>
      <c r="M69" s="65">
        <v>4124</v>
      </c>
      <c r="N69" s="65">
        <v>3496.2464978465459</v>
      </c>
      <c r="O69" s="65">
        <v>4326.8970287825005</v>
      </c>
      <c r="P69" s="65">
        <v>4124</v>
      </c>
      <c r="Q69" s="65">
        <v>3496.2464978465459</v>
      </c>
      <c r="R69" s="65">
        <v>1326.3575685516</v>
      </c>
      <c r="S69" s="65">
        <v>1162.842943764</v>
      </c>
      <c r="T69" s="65">
        <v>1194.2718545623361</v>
      </c>
      <c r="U69" s="65">
        <v>324.87179262000001</v>
      </c>
      <c r="V69" s="65">
        <v>330.9249058514286</v>
      </c>
      <c r="W69" s="65">
        <v>266.55929262000001</v>
      </c>
      <c r="X69" s="65">
        <v>77.913919156571424</v>
      </c>
      <c r="Y69" s="65">
        <v>73.441239015999997</v>
      </c>
      <c r="Z69" s="65">
        <v>60.806303163599999</v>
      </c>
      <c r="AA69" s="65">
        <v>2660.1132103333334</v>
      </c>
      <c r="AB69" s="65">
        <v>2274.59912128</v>
      </c>
      <c r="AC69" s="65">
        <v>1509.1162273066666</v>
      </c>
      <c r="AD69" s="65">
        <v>1137.5</v>
      </c>
    </row>
    <row r="70" spans="1:30" x14ac:dyDescent="0.25">
      <c r="C70" t="s">
        <v>41</v>
      </c>
      <c r="D70" t="s">
        <v>95</v>
      </c>
      <c r="F70" s="66">
        <v>13</v>
      </c>
      <c r="G70" s="66">
        <v>11</v>
      </c>
      <c r="H70" s="66">
        <v>12</v>
      </c>
      <c r="I70" s="66">
        <v>13</v>
      </c>
      <c r="J70" s="66">
        <v>11</v>
      </c>
      <c r="K70" s="66">
        <v>12</v>
      </c>
      <c r="L70" s="66">
        <v>12</v>
      </c>
      <c r="M70" s="66">
        <v>10</v>
      </c>
      <c r="N70" s="66">
        <v>11</v>
      </c>
      <c r="O70" s="66">
        <v>12</v>
      </c>
      <c r="P70" s="66">
        <v>10</v>
      </c>
      <c r="Q70" s="66">
        <v>11</v>
      </c>
      <c r="R70" s="66">
        <v>6</v>
      </c>
      <c r="S70" s="66">
        <v>5</v>
      </c>
      <c r="T70" s="66">
        <v>5</v>
      </c>
      <c r="U70" s="66">
        <v>8</v>
      </c>
      <c r="V70" s="66">
        <v>7</v>
      </c>
      <c r="W70" s="66">
        <v>8</v>
      </c>
      <c r="X70" s="66">
        <v>7</v>
      </c>
      <c r="Y70" s="66">
        <v>6</v>
      </c>
      <c r="Z70" s="66">
        <v>6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839.30047232499999</v>
      </c>
      <c r="G71" s="65">
        <v>852.40062976666661</v>
      </c>
      <c r="H71" s="65">
        <v>759.84053530166659</v>
      </c>
      <c r="I71" s="65">
        <v>839.30047232499999</v>
      </c>
      <c r="J71" s="65">
        <v>852.40062976666661</v>
      </c>
      <c r="K71" s="65">
        <v>759.84053530166659</v>
      </c>
      <c r="L71" s="65">
        <v>4224.8930873333329</v>
      </c>
      <c r="M71" s="65">
        <v>4035.7371119333329</v>
      </c>
      <c r="N71" s="65">
        <v>3941.1591242333329</v>
      </c>
      <c r="O71" s="65">
        <v>4224.8930873333329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1918.6698154999999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3</v>
      </c>
      <c r="M72" s="66">
        <v>3</v>
      </c>
      <c r="N72" s="66">
        <v>3</v>
      </c>
      <c r="O72" s="66">
        <v>3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858.75</v>
      </c>
      <c r="G73" s="65">
        <v>803.42857142857144</v>
      </c>
      <c r="H73" s="65">
        <v>581.00714285714287</v>
      </c>
      <c r="I73" s="65">
        <v>839.5</v>
      </c>
      <c r="J73" s="65">
        <v>781.64285714285711</v>
      </c>
      <c r="K73" s="65">
        <v>566.75714285714287</v>
      </c>
      <c r="L73" s="65">
        <v>5141.625</v>
      </c>
      <c r="M73" s="65">
        <v>4680.3357142857139</v>
      </c>
      <c r="N73" s="65">
        <v>3740.008571428571</v>
      </c>
      <c r="O73" s="65">
        <v>5126.625</v>
      </c>
      <c r="P73" s="65">
        <v>4696.1214285714286</v>
      </c>
      <c r="Q73" s="65">
        <v>3760.6157142857141</v>
      </c>
      <c r="R73" s="65">
        <v>2360</v>
      </c>
      <c r="S73" s="65">
        <v>2210.5</v>
      </c>
      <c r="T73" s="65">
        <v>1781.3333333333333</v>
      </c>
      <c r="U73" s="65">
        <v>402.5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784.8</v>
      </c>
      <c r="AB73" s="65">
        <v>893.5</v>
      </c>
      <c r="AC73" s="65">
        <v>495.76249999999999</v>
      </c>
      <c r="AD73" s="65">
        <v>1633.3333333333333</v>
      </c>
    </row>
    <row r="74" spans="1:30" x14ac:dyDescent="0.25">
      <c r="C74" t="s">
        <v>47</v>
      </c>
      <c r="D74" t="s">
        <v>95</v>
      </c>
      <c r="F74" s="66">
        <v>8</v>
      </c>
      <c r="G74" s="66">
        <v>7</v>
      </c>
      <c r="H74" s="66">
        <v>7</v>
      </c>
      <c r="I74" s="66">
        <v>8</v>
      </c>
      <c r="J74" s="66">
        <v>7</v>
      </c>
      <c r="K74" s="66">
        <v>7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850.72018893000006</v>
      </c>
      <c r="G76" s="65">
        <v>798.40023616250005</v>
      </c>
      <c r="H76" s="65">
        <v>656.72462287833332</v>
      </c>
      <c r="I76" s="65">
        <v>850.72018893000006</v>
      </c>
      <c r="J76" s="65">
        <v>798.40023616250005</v>
      </c>
      <c r="K76" s="65">
        <v>656.72462287833332</v>
      </c>
      <c r="L76" s="65">
        <v>4936.0754735555556</v>
      </c>
      <c r="M76" s="65">
        <v>4672.7764169749998</v>
      </c>
      <c r="N76" s="65">
        <v>3926.2197080777778</v>
      </c>
      <c r="O76" s="65">
        <v>4936.0754735555556</v>
      </c>
      <c r="P76" s="65">
        <v>4672.7764169749998</v>
      </c>
      <c r="Q76" s="65">
        <v>4020.7976957777773</v>
      </c>
      <c r="R76" s="65">
        <v>2156.6239016</v>
      </c>
      <c r="S76" s="65">
        <v>2043.1303163599998</v>
      </c>
      <c r="T76" s="65">
        <v>2043.1303163599998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2571.8349077499997</v>
      </c>
      <c r="AB76" s="65">
        <v>3095.7798769999995</v>
      </c>
      <c r="AC76" s="65">
        <v>2292.2462287833332</v>
      </c>
      <c r="AD76" s="65">
        <v>1283.3333333333333</v>
      </c>
    </row>
    <row r="77" spans="1:30" x14ac:dyDescent="0.25">
      <c r="C77" t="s">
        <v>40</v>
      </c>
      <c r="D77" t="s">
        <v>95</v>
      </c>
      <c r="F77" s="66">
        <v>10</v>
      </c>
      <c r="G77" s="66">
        <v>8</v>
      </c>
      <c r="H77" s="66">
        <v>9</v>
      </c>
      <c r="I77" s="66">
        <v>10</v>
      </c>
      <c r="J77" s="66">
        <v>8</v>
      </c>
      <c r="K77" s="66">
        <v>9</v>
      </c>
      <c r="L77" s="66">
        <v>9</v>
      </c>
      <c r="M77" s="66">
        <v>8</v>
      </c>
      <c r="N77" s="66">
        <v>9</v>
      </c>
      <c r="O77" s="66">
        <v>9</v>
      </c>
      <c r="P77" s="66">
        <v>8</v>
      </c>
      <c r="Q77" s="66">
        <v>9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3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654.97507754989999</v>
      </c>
      <c r="G78" s="65">
        <v>643.28571428571433</v>
      </c>
      <c r="H78" s="65">
        <v>511.55578518848</v>
      </c>
      <c r="I78" s="65">
        <v>638.72507754989999</v>
      </c>
      <c r="J78" s="65">
        <v>624.71428571428567</v>
      </c>
      <c r="K78" s="65">
        <v>499.55578518848</v>
      </c>
      <c r="L78" s="65">
        <v>3513.2205431737502</v>
      </c>
      <c r="M78" s="65">
        <v>3478.7642857142855</v>
      </c>
      <c r="N78" s="65">
        <v>2766.4673537588569</v>
      </c>
      <c r="O78" s="65">
        <v>3513.2205431737502</v>
      </c>
      <c r="P78" s="65">
        <v>3478.7642857142855</v>
      </c>
      <c r="Q78" s="65">
        <v>2766.4673537588569</v>
      </c>
      <c r="R78" s="65">
        <v>1743.4826731224</v>
      </c>
      <c r="S78" s="65">
        <v>1560.6666666666667</v>
      </c>
      <c r="T78" s="65">
        <v>1059.7148513305599</v>
      </c>
      <c r="U78" s="65">
        <v>515</v>
      </c>
      <c r="V78" s="65">
        <v>507.5</v>
      </c>
      <c r="W78" s="65">
        <v>426.66666666666669</v>
      </c>
      <c r="X78" s="65">
        <v>90</v>
      </c>
      <c r="Y78" s="65">
        <v>88</v>
      </c>
      <c r="Z78" s="65">
        <v>58.5</v>
      </c>
      <c r="AA78" s="65">
        <v>572.66666666666663</v>
      </c>
      <c r="AB78" s="65">
        <v>444.3</v>
      </c>
      <c r="AC78" s="65">
        <v>192.71666666666667</v>
      </c>
      <c r="AD78" s="65">
        <v>1000</v>
      </c>
    </row>
    <row r="79" spans="1:30" x14ac:dyDescent="0.25">
      <c r="C79" t="s">
        <v>43</v>
      </c>
      <c r="D79" t="s">
        <v>95</v>
      </c>
      <c r="F79" s="66">
        <v>8</v>
      </c>
      <c r="G79" s="66">
        <v>7</v>
      </c>
      <c r="H79" s="66">
        <v>7</v>
      </c>
      <c r="I79" s="66">
        <v>8</v>
      </c>
      <c r="J79" s="66">
        <v>7</v>
      </c>
      <c r="K79" s="66">
        <v>7</v>
      </c>
      <c r="L79" s="66">
        <v>8</v>
      </c>
      <c r="M79" s="66">
        <v>7</v>
      </c>
      <c r="N79" s="66">
        <v>7</v>
      </c>
      <c r="O79" s="66">
        <v>8</v>
      </c>
      <c r="P79" s="66">
        <v>7</v>
      </c>
      <c r="Q79" s="66">
        <v>7</v>
      </c>
      <c r="R79" s="66">
        <v>4</v>
      </c>
      <c r="S79" s="66">
        <v>3</v>
      </c>
      <c r="T79" s="66">
        <v>3</v>
      </c>
      <c r="U79" s="66">
        <v>4</v>
      </c>
      <c r="V79" s="66">
        <v>4</v>
      </c>
      <c r="W79" s="66">
        <v>3</v>
      </c>
      <c r="X79" s="66">
        <v>3</v>
      </c>
      <c r="Y79" s="66">
        <v>3</v>
      </c>
      <c r="Z79" s="66">
        <v>3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802.49541802857141</v>
      </c>
      <c r="G80" s="65">
        <v>703.23664177133332</v>
      </c>
      <c r="H80" s="65">
        <v>595.73664177133332</v>
      </c>
      <c r="I80" s="65">
        <v>790.96016194000003</v>
      </c>
      <c r="J80" s="65">
        <v>695.70352226333341</v>
      </c>
      <c r="K80" s="65">
        <v>583.65384300133337</v>
      </c>
      <c r="L80" s="65">
        <v>5533.333333333333</v>
      </c>
      <c r="M80" s="65">
        <v>4875.2</v>
      </c>
      <c r="N80" s="65">
        <v>4352.2</v>
      </c>
      <c r="O80" s="65">
        <v>5513.333333333333</v>
      </c>
      <c r="P80" s="65">
        <v>4897.3</v>
      </c>
      <c r="Q80" s="65">
        <v>4381.05</v>
      </c>
      <c r="R80" s="65">
        <v>1556.0536797049999</v>
      </c>
      <c r="S80" s="65">
        <v>1443.5536797049999</v>
      </c>
      <c r="T80" s="65">
        <v>1312.0715729399999</v>
      </c>
      <c r="U80" s="65">
        <v>334.65811365333332</v>
      </c>
      <c r="V80" s="65">
        <v>375.73717047999997</v>
      </c>
      <c r="W80" s="65">
        <v>358.23717047999997</v>
      </c>
      <c r="X80" s="65">
        <v>61.099358523999996</v>
      </c>
      <c r="Y80" s="65">
        <v>57.161858523999996</v>
      </c>
      <c r="Z80" s="65">
        <v>48.409454745399998</v>
      </c>
      <c r="AA80" s="65">
        <v>1245.4465436666667</v>
      </c>
      <c r="AB80" s="65">
        <v>1307.4486819199999</v>
      </c>
      <c r="AC80" s="65">
        <v>733.62434095999993</v>
      </c>
      <c r="AD80" s="65">
        <v>2600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5</v>
      </c>
      <c r="N81" s="66">
        <v>5</v>
      </c>
      <c r="O81" s="66">
        <v>6</v>
      </c>
      <c r="P81" s="66">
        <v>5</v>
      </c>
      <c r="Q81" s="66">
        <v>5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4</v>
      </c>
      <c r="Y81" s="66">
        <v>4</v>
      </c>
      <c r="Z81" s="66">
        <v>4</v>
      </c>
      <c r="AA81" s="66">
        <v>3</v>
      </c>
      <c r="AB81" s="66">
        <v>2</v>
      </c>
      <c r="AC81" s="66">
        <v>2</v>
      </c>
      <c r="AD81" s="66">
        <v>1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485.45064382499999</v>
      </c>
      <c r="G14" s="57">
        <v>355.99713880500002</v>
      </c>
      <c r="H14" s="57">
        <v>231.39814022325001</v>
      </c>
      <c r="I14" s="57">
        <v>485.45064382499999</v>
      </c>
      <c r="J14" s="57">
        <v>355.99713880500002</v>
      </c>
      <c r="K14" s="57">
        <v>231.39814022325001</v>
      </c>
      <c r="L14" s="57">
        <v>3236.3376254999998</v>
      </c>
      <c r="M14" s="57">
        <v>2373.3142587000002</v>
      </c>
      <c r="N14" s="57">
        <v>1542.654268155</v>
      </c>
      <c r="O14" s="57">
        <v>3236.3376254999998</v>
      </c>
      <c r="P14" s="57">
        <v>2373.3142587000002</v>
      </c>
      <c r="Q14" s="57">
        <v>1542.654268155</v>
      </c>
      <c r="R14" s="57"/>
      <c r="S14" s="57"/>
      <c r="T14" s="57"/>
      <c r="U14" s="57">
        <v>107.87792085</v>
      </c>
      <c r="V14" s="57">
        <v>107.87792085</v>
      </c>
      <c r="W14" s="57">
        <v>70.120648552500001</v>
      </c>
      <c r="X14" s="57">
        <v>17.979653474999999</v>
      </c>
      <c r="Y14" s="57">
        <v>13.18268192787</v>
      </c>
      <c r="Z14" s="57">
        <v>8.5687432531154997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>
        <v>503.99999999999994</v>
      </c>
      <c r="G17" s="57">
        <v>499.09999999999997</v>
      </c>
      <c r="H17" s="57">
        <v>424.23499999999996</v>
      </c>
      <c r="I17" s="57">
        <v>503.99999999999994</v>
      </c>
      <c r="J17" s="57">
        <v>499.09999999999997</v>
      </c>
      <c r="K17" s="57">
        <v>424.23499999999996</v>
      </c>
      <c r="L17" s="57">
        <v>4200</v>
      </c>
      <c r="M17" s="57">
        <v>3849.9999999999995</v>
      </c>
      <c r="N17" s="57">
        <v>3272.4999999999995</v>
      </c>
      <c r="O17" s="57">
        <v>4200</v>
      </c>
      <c r="P17" s="57">
        <v>3849.9999999999995</v>
      </c>
      <c r="Q17" s="57">
        <v>3272.4999999999995</v>
      </c>
      <c r="R17" s="57">
        <v>2100</v>
      </c>
      <c r="S17" s="57">
        <v>1994.9999999999998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361.28527217999999</v>
      </c>
      <c r="G18" s="57">
        <v>361.28527217999999</v>
      </c>
      <c r="H18" s="57"/>
      <c r="I18" s="57">
        <v>361.28527217999999</v>
      </c>
      <c r="J18" s="57">
        <v>361.28527217999999</v>
      </c>
      <c r="K18" s="57"/>
      <c r="L18" s="57">
        <v>1480.6773450000001</v>
      </c>
      <c r="M18" s="57">
        <v>1480.6773450000001</v>
      </c>
      <c r="N18" s="57"/>
      <c r="O18" s="57">
        <v>1480.6773450000001</v>
      </c>
      <c r="P18" s="57">
        <v>1480.6773450000001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595</v>
      </c>
      <c r="G19" s="57">
        <v>595</v>
      </c>
      <c r="H19" s="57">
        <v>387</v>
      </c>
      <c r="I19" s="57">
        <v>485</v>
      </c>
      <c r="J19" s="57">
        <v>485</v>
      </c>
      <c r="K19" s="57">
        <v>315</v>
      </c>
      <c r="L19" s="57">
        <v>3400</v>
      </c>
      <c r="M19" s="57">
        <v>3400</v>
      </c>
      <c r="N19" s="57">
        <v>2210</v>
      </c>
      <c r="O19" s="57">
        <v>3400</v>
      </c>
      <c r="P19" s="57">
        <v>3400</v>
      </c>
      <c r="Q19" s="57">
        <v>2210</v>
      </c>
      <c r="R19" s="57">
        <v>1040</v>
      </c>
      <c r="S19" s="57">
        <v>832</v>
      </c>
      <c r="T19" s="57">
        <v>832</v>
      </c>
      <c r="U19" s="57">
        <v>850</v>
      </c>
      <c r="V19" s="57">
        <v>850</v>
      </c>
      <c r="W19" s="57">
        <v>553</v>
      </c>
      <c r="X19" s="57">
        <v>128</v>
      </c>
      <c r="Y19" s="57">
        <v>128</v>
      </c>
      <c r="Z19" s="57">
        <v>83.2</v>
      </c>
      <c r="AA19" s="57">
        <v>446</v>
      </c>
      <c r="AB19" s="57">
        <v>319</v>
      </c>
      <c r="AC19" s="57">
        <v>207.35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/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602.84720474999995</v>
      </c>
      <c r="G23" s="57">
        <v>602.84720474999995</v>
      </c>
      <c r="H23" s="57">
        <v>482.2777638</v>
      </c>
      <c r="I23" s="57">
        <v>602.84720474999995</v>
      </c>
      <c r="J23" s="57">
        <v>602.84720474999995</v>
      </c>
      <c r="K23" s="57">
        <v>482.2777638</v>
      </c>
      <c r="L23" s="57">
        <v>8196.6067312499999</v>
      </c>
      <c r="M23" s="57">
        <v>8196.6067312499999</v>
      </c>
      <c r="N23" s="57">
        <v>6557.2853850000001</v>
      </c>
      <c r="O23" s="57">
        <v>8196.6067312499999</v>
      </c>
      <c r="P23" s="57">
        <v>8196.6067312499999</v>
      </c>
      <c r="Q23" s="57">
        <v>6557.2853850000001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824</v>
      </c>
      <c r="G25" s="57"/>
      <c r="H25" s="57">
        <v>741</v>
      </c>
      <c r="I25" s="57">
        <v>824</v>
      </c>
      <c r="J25" s="57"/>
      <c r="K25" s="57">
        <v>741</v>
      </c>
      <c r="L25" s="57">
        <v>4120</v>
      </c>
      <c r="M25" s="57"/>
      <c r="N25" s="57">
        <v>3708</v>
      </c>
      <c r="O25" s="57">
        <v>4120</v>
      </c>
      <c r="P25" s="57"/>
      <c r="Q25" s="57">
        <v>3708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>
        <v>913.78944720000004</v>
      </c>
      <c r="G27" s="57">
        <v>761.49120600000003</v>
      </c>
      <c r="H27" s="57">
        <v>761.49120600000003</v>
      </c>
      <c r="I27" s="57">
        <v>913.78944720000004</v>
      </c>
      <c r="J27" s="57">
        <v>761.49120600000003</v>
      </c>
      <c r="K27" s="57">
        <v>761.49120600000003</v>
      </c>
      <c r="L27" s="57">
        <v>7310.3155776000003</v>
      </c>
      <c r="M27" s="57">
        <v>7310.3155776000003</v>
      </c>
      <c r="N27" s="57">
        <v>7310.3155776000003</v>
      </c>
      <c r="O27" s="57">
        <v>7310.3155776000003</v>
      </c>
      <c r="P27" s="57">
        <v>7310.3155776000003</v>
      </c>
      <c r="Q27" s="57">
        <v>7310.3155776000003</v>
      </c>
      <c r="R27" s="57">
        <v>2436.7718592000001</v>
      </c>
      <c r="S27" s="57">
        <v>2436.7718592000001</v>
      </c>
      <c r="T27" s="57">
        <v>2436.7718592000001</v>
      </c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951.86400749999996</v>
      </c>
      <c r="G28" s="57">
        <v>856.67760675</v>
      </c>
      <c r="H28" s="57">
        <v>809.08440637499996</v>
      </c>
      <c r="I28" s="57">
        <v>951.86400749999996</v>
      </c>
      <c r="J28" s="57">
        <v>856.67760675</v>
      </c>
      <c r="K28" s="57">
        <v>809.08440637499996</v>
      </c>
      <c r="L28" s="57">
        <v>6345.7600499999999</v>
      </c>
      <c r="M28" s="57">
        <v>5711.184045</v>
      </c>
      <c r="N28" s="57">
        <v>5393.8960424999996</v>
      </c>
      <c r="O28" s="57">
        <v>6345.7600499999999</v>
      </c>
      <c r="P28" s="57">
        <v>5711.184045</v>
      </c>
      <c r="Q28" s="57">
        <v>6345.7600499999999</v>
      </c>
      <c r="R28" s="57">
        <v>2538.30402</v>
      </c>
      <c r="S28" s="57">
        <v>2284.473618</v>
      </c>
      <c r="T28" s="57">
        <v>2157.5584170000002</v>
      </c>
      <c r="U28" s="57">
        <v>177.68128139999999</v>
      </c>
      <c r="V28" s="57">
        <v>177.68128139999999</v>
      </c>
      <c r="W28" s="57">
        <v>151.02908919000001</v>
      </c>
      <c r="X28" s="57"/>
      <c r="Y28" s="57"/>
      <c r="Z28" s="57"/>
      <c r="AA28" s="57">
        <v>3045.9648240000001</v>
      </c>
      <c r="AB28" s="57">
        <v>3045.9648240000001</v>
      </c>
      <c r="AC28" s="57">
        <v>2589.0701004000002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423.05067000000003</v>
      </c>
      <c r="G29" s="57">
        <v>423.05067000000003</v>
      </c>
      <c r="H29" s="57">
        <v>338.44053600000001</v>
      </c>
      <c r="I29" s="57">
        <v>423.05067000000003</v>
      </c>
      <c r="J29" s="57">
        <v>423.05067000000003</v>
      </c>
      <c r="K29" s="57">
        <v>338.44053600000001</v>
      </c>
      <c r="L29" s="57">
        <v>1480.6773450000001</v>
      </c>
      <c r="M29" s="57">
        <v>1480.6773450000001</v>
      </c>
      <c r="N29" s="57">
        <v>1184.541876</v>
      </c>
      <c r="O29" s="57">
        <v>1480.6773450000001</v>
      </c>
      <c r="P29" s="57">
        <v>1480.6773450000001</v>
      </c>
      <c r="Q29" s="57">
        <v>1184.541876</v>
      </c>
      <c r="R29" s="57">
        <v>676.88107200000002</v>
      </c>
      <c r="S29" s="57">
        <v>676.88107200000002</v>
      </c>
      <c r="T29" s="57">
        <v>541.50485760000004</v>
      </c>
      <c r="U29" s="57">
        <v>423.05067000000003</v>
      </c>
      <c r="V29" s="57">
        <v>423.05067000000003</v>
      </c>
      <c r="W29" s="57">
        <v>338.44053600000001</v>
      </c>
      <c r="X29" s="57">
        <v>296.135469</v>
      </c>
      <c r="Y29" s="57">
        <v>296.135469</v>
      </c>
      <c r="Z29" s="57">
        <v>236.90837519999999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670.11226127999998</v>
      </c>
      <c r="G30" s="57">
        <v>536.08980902400003</v>
      </c>
      <c r="H30" s="57">
        <v>536.08980902400003</v>
      </c>
      <c r="I30" s="57">
        <v>670.11226127999998</v>
      </c>
      <c r="J30" s="57">
        <v>536.08980902400003</v>
      </c>
      <c r="K30" s="57">
        <v>536.08980902400003</v>
      </c>
      <c r="L30" s="57">
        <v>2010.33678384</v>
      </c>
      <c r="M30" s="57">
        <v>1608.2694270720001</v>
      </c>
      <c r="N30" s="57">
        <v>1608.2694270720001</v>
      </c>
      <c r="O30" s="57">
        <v>2010.33678384</v>
      </c>
      <c r="P30" s="57">
        <v>1608.2694270720001</v>
      </c>
      <c r="Q30" s="57">
        <v>1608.2694270720001</v>
      </c>
      <c r="R30" s="57"/>
      <c r="S30" s="57"/>
      <c r="T30" s="57"/>
      <c r="U30" s="57"/>
      <c r="V30" s="57"/>
      <c r="W30" s="57"/>
      <c r="X30" s="57">
        <v>84.610134000000002</v>
      </c>
      <c r="Y30" s="57">
        <v>71.918613899999997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465.35573699999998</v>
      </c>
      <c r="G31" s="57">
        <v>422.85988244294117</v>
      </c>
      <c r="H31" s="57">
        <v>372.2845896</v>
      </c>
      <c r="I31" s="57">
        <v>465.35573699999998</v>
      </c>
      <c r="J31" s="57">
        <v>422.85988244294117</v>
      </c>
      <c r="K31" s="57">
        <v>372.2845896</v>
      </c>
      <c r="L31" s="57">
        <v>3384.4053600000002</v>
      </c>
      <c r="M31" s="57">
        <v>2843.2945754816237</v>
      </c>
      <c r="N31" s="57">
        <v>2707.5242880000001</v>
      </c>
      <c r="O31" s="57">
        <v>3384.4053600000002</v>
      </c>
      <c r="P31" s="57">
        <v>2843.2945754816237</v>
      </c>
      <c r="Q31" s="57">
        <v>2707.5242880000001</v>
      </c>
      <c r="R31" s="57">
        <v>2081.4092964000001</v>
      </c>
      <c r="S31" s="57">
        <v>1673.8506999350057</v>
      </c>
      <c r="T31" s="57">
        <v>1665.12743712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456.89472360000002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7000</v>
      </c>
      <c r="N32" s="57">
        <v>3500</v>
      </c>
      <c r="O32" s="57">
        <v>7000</v>
      </c>
      <c r="P32" s="57">
        <v>7000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404.01338985000001</v>
      </c>
      <c r="G35" s="57">
        <v>343.41138137249999</v>
      </c>
      <c r="H35" s="57">
        <v>303.01004238749999</v>
      </c>
      <c r="I35" s="57">
        <v>404.01338985000001</v>
      </c>
      <c r="J35" s="57">
        <v>343.41138137249999</v>
      </c>
      <c r="K35" s="57">
        <v>303.01004238749999</v>
      </c>
      <c r="L35" s="57">
        <v>2828.0937289499998</v>
      </c>
      <c r="M35" s="57">
        <v>2403.8796696075001</v>
      </c>
      <c r="N35" s="57">
        <v>2121.0702967124998</v>
      </c>
      <c r="O35" s="57">
        <v>2828.0937289499998</v>
      </c>
      <c r="P35" s="57">
        <v>2403.8796696075001</v>
      </c>
      <c r="Q35" s="57">
        <v>2121.0702967124998</v>
      </c>
      <c r="R35" s="57">
        <v>808.02677970000002</v>
      </c>
      <c r="S35" s="57">
        <v>686.82276274499998</v>
      </c>
      <c r="T35" s="57"/>
      <c r="U35" s="57">
        <v>202.00669492500001</v>
      </c>
      <c r="V35" s="57">
        <v>171.70569068624999</v>
      </c>
      <c r="W35" s="57">
        <v>151.50502119375</v>
      </c>
      <c r="X35" s="57">
        <v>60.623161011000001</v>
      </c>
      <c r="Y35" s="57">
        <v>51.529686859350001</v>
      </c>
      <c r="Z35" s="57">
        <v>45.467370758249999</v>
      </c>
      <c r="AA35" s="57"/>
      <c r="AB35" s="57"/>
      <c r="AC35" s="57"/>
      <c r="AD35" s="57">
        <v>676.88107200000002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480</v>
      </c>
      <c r="G36" s="57">
        <v>430</v>
      </c>
      <c r="H36" s="57">
        <v>240</v>
      </c>
      <c r="I36" s="57">
        <v>480</v>
      </c>
      <c r="J36" s="57">
        <v>430</v>
      </c>
      <c r="K36" s="57">
        <v>240</v>
      </c>
      <c r="L36" s="57">
        <v>260</v>
      </c>
      <c r="M36" s="57">
        <v>230</v>
      </c>
      <c r="N36" s="57">
        <v>130</v>
      </c>
      <c r="O36" s="57">
        <v>260</v>
      </c>
      <c r="P36" s="57">
        <v>230</v>
      </c>
      <c r="Q36" s="57">
        <v>130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750</v>
      </c>
      <c r="G37" s="57"/>
      <c r="H37" s="57"/>
      <c r="I37" s="57">
        <v>750</v>
      </c>
      <c r="J37" s="57"/>
      <c r="K37" s="57"/>
      <c r="L37" s="57">
        <v>5250</v>
      </c>
      <c r="M37" s="57"/>
      <c r="N37" s="57"/>
      <c r="O37" s="57">
        <v>5250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700.15690962166673</v>
      </c>
      <c r="G49" s="61">
        <v>621.83608791097572</v>
      </c>
      <c r="H49" s="61">
        <v>520.94484104511957</v>
      </c>
      <c r="I49" s="61">
        <v>684.74960642942324</v>
      </c>
      <c r="J49" s="61">
        <v>611.26223064801923</v>
      </c>
      <c r="K49" s="61">
        <v>514.66237180077167</v>
      </c>
      <c r="L49" s="61">
        <v>4136.0080979669237</v>
      </c>
      <c r="M49" s="61">
        <v>3795.2076806686878</v>
      </c>
      <c r="N49" s="61">
        <v>3176.9371436836136</v>
      </c>
      <c r="O49" s="61">
        <v>4107.3542518130771</v>
      </c>
      <c r="P49" s="61">
        <v>3761.6849533959607</v>
      </c>
      <c r="Q49" s="61">
        <v>3193.8968712972496</v>
      </c>
      <c r="R49" s="61">
        <v>1718.6916132836363</v>
      </c>
      <c r="S49" s="61">
        <v>1597.2740664272731</v>
      </c>
      <c r="T49" s="61">
        <v>1552.1308099711111</v>
      </c>
      <c r="U49" s="61">
        <v>283.54220772392858</v>
      </c>
      <c r="V49" s="61">
        <v>285.32999260740382</v>
      </c>
      <c r="W49" s="61">
        <v>234.92843353048076</v>
      </c>
      <c r="X49" s="61">
        <v>120.48184654157144</v>
      </c>
      <c r="Y49" s="61">
        <v>120.85876044486309</v>
      </c>
      <c r="Z49" s="61">
        <v>88.627692349413792</v>
      </c>
      <c r="AA49" s="61">
        <v>1652.3671616666668</v>
      </c>
      <c r="AB49" s="61">
        <v>1673.4702734800001</v>
      </c>
      <c r="AC49" s="61">
        <v>1132.8835977900001</v>
      </c>
      <c r="AD49" s="61">
        <v>1169.1108279428572</v>
      </c>
    </row>
    <row r="50" spans="1:30" x14ac:dyDescent="0.25">
      <c r="D50" s="60" t="s">
        <v>95</v>
      </c>
      <c r="F50" s="62">
        <v>27</v>
      </c>
      <c r="G50" s="62">
        <v>23</v>
      </c>
      <c r="H50" s="62">
        <v>23</v>
      </c>
      <c r="I50" s="62">
        <v>26</v>
      </c>
      <c r="J50" s="62">
        <v>23</v>
      </c>
      <c r="K50" s="62">
        <v>23</v>
      </c>
      <c r="L50" s="62">
        <v>26</v>
      </c>
      <c r="M50" s="62">
        <v>22</v>
      </c>
      <c r="N50" s="62">
        <v>22</v>
      </c>
      <c r="O50" s="62">
        <v>26</v>
      </c>
      <c r="P50" s="62">
        <v>22</v>
      </c>
      <c r="Q50" s="62">
        <v>22</v>
      </c>
      <c r="R50" s="62">
        <v>11</v>
      </c>
      <c r="S50" s="62">
        <v>11</v>
      </c>
      <c r="T50" s="62">
        <v>9</v>
      </c>
      <c r="U50" s="62">
        <v>14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9</v>
      </c>
      <c r="AB50" s="62">
        <v>8</v>
      </c>
      <c r="AC50" s="62">
        <v>8</v>
      </c>
      <c r="AD50" s="62">
        <v>7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8196.6067312499999</v>
      </c>
      <c r="M51" s="61">
        <v>8196.6067312499999</v>
      </c>
      <c r="N51" s="61">
        <v>7310.3155776000003</v>
      </c>
      <c r="O51" s="61">
        <v>8196.6067312499999</v>
      </c>
      <c r="P51" s="61">
        <v>8196.6067312499999</v>
      </c>
      <c r="Q51" s="61">
        <v>7310.3155776000003</v>
      </c>
      <c r="R51" s="61">
        <v>3000</v>
      </c>
      <c r="S51" s="61">
        <v>3000</v>
      </c>
      <c r="T51" s="61">
        <v>3000</v>
      </c>
      <c r="U51" s="61">
        <v>850</v>
      </c>
      <c r="V51" s="61">
        <v>850</v>
      </c>
      <c r="W51" s="61">
        <v>553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361.28527217999999</v>
      </c>
      <c r="G52" s="61">
        <v>343.41138137249999</v>
      </c>
      <c r="H52" s="61">
        <v>231.39814022325001</v>
      </c>
      <c r="I52" s="61">
        <v>361.28527217999999</v>
      </c>
      <c r="J52" s="61">
        <v>343.41138137249999</v>
      </c>
      <c r="K52" s="61">
        <v>231.39814022325001</v>
      </c>
      <c r="L52" s="61">
        <v>260</v>
      </c>
      <c r="M52" s="61">
        <v>230</v>
      </c>
      <c r="N52" s="61">
        <v>130</v>
      </c>
      <c r="O52" s="61">
        <v>260</v>
      </c>
      <c r="P52" s="61">
        <v>230</v>
      </c>
      <c r="Q52" s="61">
        <v>130</v>
      </c>
      <c r="R52" s="61">
        <v>624.21471881999992</v>
      </c>
      <c r="S52" s="61">
        <v>624.21471881999992</v>
      </c>
      <c r="T52" s="61">
        <v>541.50485760000004</v>
      </c>
      <c r="U52" s="61">
        <v>107.87792085</v>
      </c>
      <c r="V52" s="61">
        <v>107.87792085</v>
      </c>
      <c r="W52" s="61">
        <v>70.120648552500001</v>
      </c>
      <c r="X52" s="61">
        <v>17.979653474999999</v>
      </c>
      <c r="Y52" s="61">
        <v>13.18268192787</v>
      </c>
      <c r="Z52" s="61">
        <v>8.5687432531154997</v>
      </c>
      <c r="AA52" s="61">
        <v>100</v>
      </c>
      <c r="AB52" s="61">
        <v>57.9</v>
      </c>
      <c r="AC52" s="61">
        <v>154.4</v>
      </c>
      <c r="AD52" s="61">
        <v>456.89472360000002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848.4653454700001</v>
      </c>
      <c r="G55" s="65">
        <v>798.52110159375002</v>
      </c>
      <c r="H55" s="65">
        <v>649.84173470833332</v>
      </c>
      <c r="I55" s="65">
        <v>829.40593941111115</v>
      </c>
      <c r="J55" s="65">
        <v>773.77110159375002</v>
      </c>
      <c r="K55" s="65">
        <v>641.84173470833332</v>
      </c>
      <c r="L55" s="65">
        <v>4770.9075627599996</v>
      </c>
      <c r="M55" s="65">
        <v>4675.3562028249999</v>
      </c>
      <c r="N55" s="65">
        <v>3864.5857355666667</v>
      </c>
      <c r="O55" s="65">
        <v>4708.4075627599996</v>
      </c>
      <c r="P55" s="65">
        <v>4597.2312028249999</v>
      </c>
      <c r="Q55" s="65">
        <v>3914.7928475111112</v>
      </c>
      <c r="R55" s="65">
        <v>2253.7689697999999</v>
      </c>
      <c r="S55" s="65">
        <v>2138.3113693</v>
      </c>
      <c r="T55" s="65">
        <v>2106.5825690500001</v>
      </c>
      <c r="U55" s="65">
        <v>317.53625627999998</v>
      </c>
      <c r="V55" s="65">
        <v>359.42032035</v>
      </c>
      <c r="W55" s="65">
        <v>276.00727229749998</v>
      </c>
      <c r="X55" s="65">
        <v>199.5</v>
      </c>
      <c r="Y55" s="65">
        <v>251</v>
      </c>
      <c r="Z55" s="65">
        <v>152.73333333333332</v>
      </c>
      <c r="AA55" s="65">
        <v>1663.9882746666669</v>
      </c>
      <c r="AB55" s="65">
        <v>1621.6549413333335</v>
      </c>
      <c r="AC55" s="65">
        <v>1265.4733668000001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9</v>
      </c>
      <c r="I56" s="66">
        <v>9</v>
      </c>
      <c r="J56" s="66">
        <v>8</v>
      </c>
      <c r="K56" s="66">
        <v>9</v>
      </c>
      <c r="L56" s="66">
        <v>10</v>
      </c>
      <c r="M56" s="66">
        <v>8</v>
      </c>
      <c r="N56" s="66">
        <v>9</v>
      </c>
      <c r="O56" s="66">
        <v>10</v>
      </c>
      <c r="P56" s="66">
        <v>8</v>
      </c>
      <c r="Q56" s="66">
        <v>9</v>
      </c>
      <c r="R56" s="66">
        <v>4</v>
      </c>
      <c r="S56" s="66">
        <v>4</v>
      </c>
      <c r="T56" s="66">
        <v>4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3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602.82764937576917</v>
      </c>
      <c r="G57" s="65">
        <v>517.31512301095836</v>
      </c>
      <c r="H57" s="65">
        <v>427.49557194861359</v>
      </c>
      <c r="I57" s="65">
        <v>602.82764937576917</v>
      </c>
      <c r="J57" s="65">
        <v>517.31512301095836</v>
      </c>
      <c r="K57" s="65">
        <v>427.49557194861359</v>
      </c>
      <c r="L57" s="65">
        <v>3630.209966118462</v>
      </c>
      <c r="M57" s="65">
        <v>3291.5353980524583</v>
      </c>
      <c r="N57" s="65">
        <v>2707.1655684490452</v>
      </c>
      <c r="O57" s="65">
        <v>3630.209966118462</v>
      </c>
      <c r="P57" s="65">
        <v>3291.5353980524583</v>
      </c>
      <c r="Q57" s="65">
        <v>2707.1655684490452</v>
      </c>
      <c r="R57" s="65">
        <v>1196.226962925</v>
      </c>
      <c r="S57" s="65">
        <v>1139.6759586862499</v>
      </c>
      <c r="T57" s="65">
        <v>870.75242879999996</v>
      </c>
      <c r="U57" s="65">
        <v>240.991910721875</v>
      </c>
      <c r="V57" s="65">
        <v>227.20428519203125</v>
      </c>
      <c r="W57" s="65">
        <v>187.00827571828125</v>
      </c>
      <c r="X57" s="65">
        <v>98.043552185750002</v>
      </c>
      <c r="Y57" s="65">
        <v>89.220806460902494</v>
      </c>
      <c r="Z57" s="65">
        <v>75.063498458766503</v>
      </c>
      <c r="AA57" s="65">
        <v>2016.6666666666667</v>
      </c>
      <c r="AB57" s="65">
        <v>2925</v>
      </c>
      <c r="AC57" s="65">
        <v>1822.5</v>
      </c>
      <c r="AD57" s="65">
        <v>842.29369066666675</v>
      </c>
    </row>
    <row r="58" spans="1:30" x14ac:dyDescent="0.25">
      <c r="A58" s="64"/>
      <c r="C58" t="s">
        <v>43</v>
      </c>
      <c r="D58" t="s">
        <v>95</v>
      </c>
      <c r="F58" s="66">
        <v>13</v>
      </c>
      <c r="G58" s="66">
        <v>12</v>
      </c>
      <c r="H58" s="66">
        <v>11</v>
      </c>
      <c r="I58" s="66">
        <v>13</v>
      </c>
      <c r="J58" s="66">
        <v>12</v>
      </c>
      <c r="K58" s="66">
        <v>11</v>
      </c>
      <c r="L58" s="66">
        <v>13</v>
      </c>
      <c r="M58" s="66">
        <v>12</v>
      </c>
      <c r="N58" s="66">
        <v>11</v>
      </c>
      <c r="O58" s="66">
        <v>13</v>
      </c>
      <c r="P58" s="66">
        <v>12</v>
      </c>
      <c r="Q58" s="66">
        <v>11</v>
      </c>
      <c r="R58" s="66">
        <v>4</v>
      </c>
      <c r="S58" s="66">
        <v>4</v>
      </c>
      <c r="T58" s="66">
        <v>2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3</v>
      </c>
      <c r="AB58" s="66">
        <v>2</v>
      </c>
      <c r="AC58" s="66">
        <v>2</v>
      </c>
      <c r="AD58" s="66">
        <v>3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645.70591579999996</v>
      </c>
      <c r="G59" s="65">
        <v>568.75991102364708</v>
      </c>
      <c r="H59" s="65">
        <v>476.90148007599993</v>
      </c>
      <c r="I59" s="65">
        <v>625.51921764500003</v>
      </c>
      <c r="J59" s="65">
        <v>553.69367200764702</v>
      </c>
      <c r="K59" s="65">
        <v>452.73588253600002</v>
      </c>
      <c r="L59" s="65">
        <v>4211.4684533333339</v>
      </c>
      <c r="M59" s="65">
        <v>3296.6472877408119</v>
      </c>
      <c r="N59" s="65">
        <v>2666.2621440000003</v>
      </c>
      <c r="O59" s="65">
        <v>4171.4684533333339</v>
      </c>
      <c r="P59" s="65">
        <v>3240.3972877408119</v>
      </c>
      <c r="Q59" s="65">
        <v>2626.8871440000003</v>
      </c>
      <c r="R59" s="65">
        <v>1701.8746717399999</v>
      </c>
      <c r="S59" s="65">
        <v>1486.0218062516685</v>
      </c>
      <c r="T59" s="65">
        <v>1267.1140519799999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1528.4473618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3</v>
      </c>
      <c r="I60" s="66">
        <v>4</v>
      </c>
      <c r="J60" s="66">
        <v>3</v>
      </c>
      <c r="K60" s="66">
        <v>3</v>
      </c>
      <c r="L60" s="66">
        <v>3</v>
      </c>
      <c r="M60" s="66">
        <v>2</v>
      </c>
      <c r="N60" s="66">
        <v>2</v>
      </c>
      <c r="O60" s="66">
        <v>3</v>
      </c>
      <c r="P60" s="66">
        <v>2</v>
      </c>
      <c r="Q60" s="66">
        <v>2</v>
      </c>
      <c r="R60" s="66">
        <v>3</v>
      </c>
      <c r="S60" s="66">
        <v>3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684.71407977199999</v>
      </c>
      <c r="G62" s="65">
        <v>611.02545749767432</v>
      </c>
      <c r="H62" s="65">
        <v>509.75764270103571</v>
      </c>
      <c r="I62" s="65">
        <v>679.33096026399994</v>
      </c>
      <c r="J62" s="65">
        <v>607.79697770853147</v>
      </c>
      <c r="K62" s="65">
        <v>504.57930037103569</v>
      </c>
      <c r="L62" s="65">
        <v>4000.4199999314287</v>
      </c>
      <c r="M62" s="65">
        <v>3699.916291800856</v>
      </c>
      <c r="N62" s="65">
        <v>3053.0836396372692</v>
      </c>
      <c r="O62" s="65">
        <v>3991.8485713599998</v>
      </c>
      <c r="P62" s="65">
        <v>3691.2624456470098</v>
      </c>
      <c r="Q62" s="65">
        <v>3120.2462555988077</v>
      </c>
      <c r="R62" s="65">
        <v>1475.5479838457143</v>
      </c>
      <c r="S62" s="65">
        <v>1329.4632673571436</v>
      </c>
      <c r="T62" s="65">
        <v>1283.4009050899999</v>
      </c>
      <c r="U62" s="65">
        <v>272.41255414277776</v>
      </c>
      <c r="V62" s="65">
        <v>260.15688700513891</v>
      </c>
      <c r="W62" s="65">
        <v>225.66099859375001</v>
      </c>
      <c r="X62" s="65">
        <v>99.576619810700009</v>
      </c>
      <c r="Y62" s="65">
        <v>92.998120385535003</v>
      </c>
      <c r="Z62" s="65">
        <v>80.195951659983336</v>
      </c>
      <c r="AA62" s="65">
        <v>1987.5507425000003</v>
      </c>
      <c r="AB62" s="65">
        <v>2133.752437568</v>
      </c>
      <c r="AC62" s="65">
        <v>1535.143756464</v>
      </c>
      <c r="AD62" s="65">
        <v>1116.7551591200001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14</v>
      </c>
      <c r="H63" s="66">
        <v>14</v>
      </c>
      <c r="I63" s="66">
        <v>15</v>
      </c>
      <c r="J63" s="66">
        <v>14</v>
      </c>
      <c r="K63" s="66">
        <v>14</v>
      </c>
      <c r="L63" s="66">
        <v>14</v>
      </c>
      <c r="M63" s="66">
        <v>13</v>
      </c>
      <c r="N63" s="66">
        <v>13</v>
      </c>
      <c r="O63" s="66">
        <v>14</v>
      </c>
      <c r="P63" s="66">
        <v>13</v>
      </c>
      <c r="Q63" s="66">
        <v>13</v>
      </c>
      <c r="R63" s="66">
        <v>7</v>
      </c>
      <c r="S63" s="66">
        <v>7</v>
      </c>
      <c r="T63" s="66">
        <v>6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5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819.81494387599992</v>
      </c>
      <c r="G64" s="65">
        <v>768.19411954500004</v>
      </c>
      <c r="H64" s="65">
        <v>705.62280150000004</v>
      </c>
      <c r="I64" s="65">
        <v>819.81494387599992</v>
      </c>
      <c r="J64" s="65">
        <v>768.19411954500004</v>
      </c>
      <c r="K64" s="65">
        <v>705.62280150000004</v>
      </c>
      <c r="L64" s="65">
        <v>4308.7985845200001</v>
      </c>
      <c r="M64" s="65">
        <v>4285.5857306500002</v>
      </c>
      <c r="N64" s="65">
        <v>4284.3438944</v>
      </c>
      <c r="O64" s="65">
        <v>4308.7985845200001</v>
      </c>
      <c r="P64" s="65">
        <v>4285.5857306500002</v>
      </c>
      <c r="Q64" s="65">
        <v>4284.3438944</v>
      </c>
      <c r="R64" s="65">
        <v>2718.3859296000001</v>
      </c>
      <c r="S64" s="65">
        <v>2718.3859296000001</v>
      </c>
      <c r="T64" s="65">
        <v>2718.3859296000001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5</v>
      </c>
      <c r="G65" s="66">
        <v>4</v>
      </c>
      <c r="H65" s="66">
        <v>4</v>
      </c>
      <c r="I65" s="66">
        <v>5</v>
      </c>
      <c r="J65" s="66">
        <v>4</v>
      </c>
      <c r="K65" s="66">
        <v>4</v>
      </c>
      <c r="L65" s="66">
        <v>5</v>
      </c>
      <c r="M65" s="66">
        <v>4</v>
      </c>
      <c r="N65" s="66">
        <v>4</v>
      </c>
      <c r="O65" s="66">
        <v>5</v>
      </c>
      <c r="P65" s="66">
        <v>4</v>
      </c>
      <c r="Q65" s="66">
        <v>4</v>
      </c>
      <c r="R65" s="66">
        <v>2</v>
      </c>
      <c r="S65" s="66">
        <v>2</v>
      </c>
      <c r="T65" s="66">
        <v>2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711.25</v>
      </c>
      <c r="G66" s="65">
        <v>630</v>
      </c>
      <c r="H66" s="65">
        <v>403.5</v>
      </c>
      <c r="I66" s="65">
        <v>645</v>
      </c>
      <c r="J66" s="65">
        <v>575</v>
      </c>
      <c r="K66" s="65">
        <v>367.5</v>
      </c>
      <c r="L66" s="65">
        <v>4762.5</v>
      </c>
      <c r="M66" s="65">
        <v>4265</v>
      </c>
      <c r="N66" s="65">
        <v>2725</v>
      </c>
      <c r="O66" s="65">
        <v>4762.5</v>
      </c>
      <c r="P66" s="65">
        <v>4265</v>
      </c>
      <c r="Q66" s="65">
        <v>2725</v>
      </c>
      <c r="R66" s="65">
        <v>1040</v>
      </c>
      <c r="S66" s="65">
        <v>832</v>
      </c>
      <c r="T66" s="65">
        <v>832</v>
      </c>
      <c r="U66" s="65">
        <v>500</v>
      </c>
      <c r="V66" s="65">
        <v>850</v>
      </c>
      <c r="W66" s="65">
        <v>351.5</v>
      </c>
      <c r="X66" s="65">
        <v>86.5</v>
      </c>
      <c r="Y66" s="65">
        <v>128</v>
      </c>
      <c r="Z66" s="65">
        <v>83.2</v>
      </c>
      <c r="AA66" s="65">
        <v>446</v>
      </c>
      <c r="AB66" s="65">
        <v>319</v>
      </c>
      <c r="AC66" s="65">
        <v>207.35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3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613.15817015233335</v>
      </c>
      <c r="G69" s="65">
        <v>517.53231537160286</v>
      </c>
      <c r="H69" s="65">
        <v>472.17228126162496</v>
      </c>
      <c r="I69" s="65">
        <v>602.04171731099996</v>
      </c>
      <c r="J69" s="65">
        <v>509.62526415388857</v>
      </c>
      <c r="K69" s="65">
        <v>468.118938931625</v>
      </c>
      <c r="L69" s="65">
        <v>3764.8178926528567</v>
      </c>
      <c r="M69" s="65">
        <v>3417.8488407470095</v>
      </c>
      <c r="N69" s="65">
        <v>3059.3970091184233</v>
      </c>
      <c r="O69" s="65">
        <v>3720.1750355099998</v>
      </c>
      <c r="P69" s="65">
        <v>3369.7719176700866</v>
      </c>
      <c r="Q69" s="65">
        <v>3020.9354706568847</v>
      </c>
      <c r="R69" s="65">
        <v>1304.5506210199999</v>
      </c>
      <c r="S69" s="65">
        <v>1216.4235187833342</v>
      </c>
      <c r="T69" s="65">
        <v>1293.5237745479999</v>
      </c>
      <c r="U69" s="65">
        <v>264.65662519277777</v>
      </c>
      <c r="V69" s="65">
        <v>265.20107781203126</v>
      </c>
      <c r="W69" s="65">
        <v>216.67117185625</v>
      </c>
      <c r="X69" s="65">
        <v>93.305094620222206</v>
      </c>
      <c r="Y69" s="65">
        <v>90.520485722902492</v>
      </c>
      <c r="Z69" s="65">
        <v>75.576044027566496</v>
      </c>
      <c r="AA69" s="65">
        <v>2660.1132103333334</v>
      </c>
      <c r="AB69" s="65">
        <v>2274.59912128</v>
      </c>
      <c r="AC69" s="65">
        <v>1509.1162273066666</v>
      </c>
      <c r="AD69" s="65">
        <v>876.75515912000014</v>
      </c>
    </row>
    <row r="70" spans="1:30" x14ac:dyDescent="0.25">
      <c r="C70" t="s">
        <v>41</v>
      </c>
      <c r="D70" t="s">
        <v>95</v>
      </c>
      <c r="F70" s="66">
        <v>15</v>
      </c>
      <c r="G70" s="66">
        <v>14</v>
      </c>
      <c r="H70" s="66">
        <v>14</v>
      </c>
      <c r="I70" s="66">
        <v>15</v>
      </c>
      <c r="J70" s="66">
        <v>14</v>
      </c>
      <c r="K70" s="66">
        <v>14</v>
      </c>
      <c r="L70" s="66">
        <v>14</v>
      </c>
      <c r="M70" s="66">
        <v>13</v>
      </c>
      <c r="N70" s="66">
        <v>13</v>
      </c>
      <c r="O70" s="66">
        <v>14</v>
      </c>
      <c r="P70" s="66">
        <v>13</v>
      </c>
      <c r="Q70" s="66">
        <v>13</v>
      </c>
      <c r="R70" s="66">
        <v>6</v>
      </c>
      <c r="S70" s="66">
        <v>6</v>
      </c>
      <c r="T70" s="66">
        <v>5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5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864.46600187499996</v>
      </c>
      <c r="G71" s="65">
        <v>854.22586891666663</v>
      </c>
      <c r="H71" s="65">
        <v>788.36146879166665</v>
      </c>
      <c r="I71" s="65">
        <v>885.95466916666658</v>
      </c>
      <c r="J71" s="65">
        <v>854.22586891666663</v>
      </c>
      <c r="K71" s="65">
        <v>788.36146879166665</v>
      </c>
      <c r="L71" s="65">
        <v>4586.4400125000002</v>
      </c>
      <c r="M71" s="65">
        <v>4237.0613483333336</v>
      </c>
      <c r="N71" s="65">
        <v>4131.2986808333335</v>
      </c>
      <c r="O71" s="65">
        <v>4586.4400125000002</v>
      </c>
      <c r="P71" s="65">
        <v>4237.0613483333336</v>
      </c>
      <c r="Q71" s="65">
        <v>4448.5866833333339</v>
      </c>
      <c r="R71" s="65">
        <v>2538.30402</v>
      </c>
      <c r="S71" s="65">
        <v>2284.473618</v>
      </c>
      <c r="T71" s="65">
        <v>2157.5584170000002</v>
      </c>
      <c r="U71" s="65">
        <v>163.84064069999999</v>
      </c>
      <c r="V71" s="65">
        <v>163.84064069999999</v>
      </c>
      <c r="W71" s="65">
        <v>150.51454459500002</v>
      </c>
      <c r="X71" s="65">
        <v>125</v>
      </c>
      <c r="Y71" s="65">
        <v>125</v>
      </c>
      <c r="Z71" s="65">
        <v>125</v>
      </c>
      <c r="AA71" s="65">
        <v>3045.9648240000001</v>
      </c>
      <c r="AB71" s="65">
        <v>3045.9648240000001</v>
      </c>
      <c r="AC71" s="65">
        <v>2589.0701004000002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3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1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781.125</v>
      </c>
      <c r="G73" s="65">
        <v>749.01666666666677</v>
      </c>
      <c r="H73" s="65">
        <v>501.03916666666663</v>
      </c>
      <c r="I73" s="65">
        <v>764.375</v>
      </c>
      <c r="J73" s="65">
        <v>726.93333333333339</v>
      </c>
      <c r="K73" s="65">
        <v>486.41416666666663</v>
      </c>
      <c r="L73" s="65">
        <v>4560.375</v>
      </c>
      <c r="M73" s="65">
        <v>4391.8916666666664</v>
      </c>
      <c r="N73" s="65">
        <v>2954.4266666666663</v>
      </c>
      <c r="O73" s="65">
        <v>4545.375</v>
      </c>
      <c r="P73" s="65">
        <v>4373.1416666666664</v>
      </c>
      <c r="Q73" s="65">
        <v>2941.3016666666663</v>
      </c>
      <c r="R73" s="65">
        <v>2135</v>
      </c>
      <c r="S73" s="65">
        <v>1996.75</v>
      </c>
      <c r="T73" s="65">
        <v>1781.3333333333333</v>
      </c>
      <c r="U73" s="65">
        <v>420</v>
      </c>
      <c r="V73" s="65">
        <v>420</v>
      </c>
      <c r="W73" s="65">
        <v>401.5</v>
      </c>
      <c r="X73" s="65">
        <v>180.5</v>
      </c>
      <c r="Y73" s="65">
        <v>180.5</v>
      </c>
      <c r="Z73" s="65">
        <v>102.375</v>
      </c>
      <c r="AA73" s="65">
        <v>769</v>
      </c>
      <c r="AB73" s="65">
        <v>879.5</v>
      </c>
      <c r="AC73" s="65">
        <v>486.66249999999997</v>
      </c>
      <c r="AD73" s="65">
        <v>1900</v>
      </c>
    </row>
    <row r="74" spans="1:30" x14ac:dyDescent="0.25">
      <c r="C74" t="s">
        <v>47</v>
      </c>
      <c r="D74" t="s">
        <v>95</v>
      </c>
      <c r="F74" s="66">
        <v>8</v>
      </c>
      <c r="G74" s="66">
        <v>6</v>
      </c>
      <c r="H74" s="66">
        <v>6</v>
      </c>
      <c r="I74" s="66">
        <v>8</v>
      </c>
      <c r="J74" s="66">
        <v>6</v>
      </c>
      <c r="K74" s="66">
        <v>6</v>
      </c>
      <c r="L74" s="66">
        <v>8</v>
      </c>
      <c r="M74" s="66">
        <v>6</v>
      </c>
      <c r="N74" s="66">
        <v>6</v>
      </c>
      <c r="O74" s="66">
        <v>8</v>
      </c>
      <c r="P74" s="66">
        <v>6</v>
      </c>
      <c r="Q74" s="66">
        <v>6</v>
      </c>
      <c r="R74" s="66">
        <v>4</v>
      </c>
      <c r="S74" s="66">
        <v>4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2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816.54172162083341</v>
      </c>
      <c r="G76" s="65">
        <v>740.20160175000001</v>
      </c>
      <c r="H76" s="65">
        <v>629.1684887431818</v>
      </c>
      <c r="I76" s="65">
        <v>808.04551449545465</v>
      </c>
      <c r="J76" s="65">
        <v>731.40160175000005</v>
      </c>
      <c r="K76" s="65">
        <v>629.1684887431818</v>
      </c>
      <c r="L76" s="65">
        <v>4947.7235299041668</v>
      </c>
      <c r="M76" s="65">
        <v>4772.3106353849998</v>
      </c>
      <c r="N76" s="65">
        <v>4033.8179095545452</v>
      </c>
      <c r="O76" s="65">
        <v>4895.6401965708328</v>
      </c>
      <c r="P76" s="65">
        <v>4709.8106353849998</v>
      </c>
      <c r="Q76" s="65">
        <v>4074.8964556909091</v>
      </c>
      <c r="R76" s="65">
        <v>2293.7689697999999</v>
      </c>
      <c r="S76" s="65">
        <v>2230.3113693</v>
      </c>
      <c r="T76" s="65">
        <v>2198.5825690500001</v>
      </c>
      <c r="U76" s="65">
        <v>210.38304020000001</v>
      </c>
      <c r="V76" s="65">
        <v>212.11354689999999</v>
      </c>
      <c r="W76" s="65">
        <v>191.00415559857143</v>
      </c>
      <c r="X76" s="65">
        <v>180</v>
      </c>
      <c r="Y76" s="65">
        <v>204.25</v>
      </c>
      <c r="Z76" s="65">
        <v>136.125</v>
      </c>
      <c r="AA76" s="65">
        <v>3165.3216080000002</v>
      </c>
      <c r="AB76" s="65">
        <v>3165.3216080000002</v>
      </c>
      <c r="AC76" s="65">
        <v>2351.3567001333336</v>
      </c>
      <c r="AD76" s="65">
        <v>1300</v>
      </c>
    </row>
    <row r="77" spans="1:30" x14ac:dyDescent="0.25">
      <c r="C77" t="s">
        <v>40</v>
      </c>
      <c r="D77" t="s">
        <v>95</v>
      </c>
      <c r="F77" s="66">
        <v>12</v>
      </c>
      <c r="G77" s="66">
        <v>10</v>
      </c>
      <c r="H77" s="66">
        <v>11</v>
      </c>
      <c r="I77" s="66">
        <v>11</v>
      </c>
      <c r="J77" s="66">
        <v>10</v>
      </c>
      <c r="K77" s="66">
        <v>11</v>
      </c>
      <c r="L77" s="66">
        <v>12</v>
      </c>
      <c r="M77" s="66">
        <v>10</v>
      </c>
      <c r="N77" s="66">
        <v>11</v>
      </c>
      <c r="O77" s="66">
        <v>12</v>
      </c>
      <c r="P77" s="66">
        <v>10</v>
      </c>
      <c r="Q77" s="66">
        <v>11</v>
      </c>
      <c r="R77" s="66">
        <v>4</v>
      </c>
      <c r="S77" s="66">
        <v>4</v>
      </c>
      <c r="T77" s="66">
        <v>4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3</v>
      </c>
      <c r="AB77" s="66">
        <v>3</v>
      </c>
      <c r="AC77" s="66">
        <v>3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539.26779037562505</v>
      </c>
      <c r="G78" s="65">
        <v>504.66162042849271</v>
      </c>
      <c r="H78" s="65">
        <v>401.90832368903568</v>
      </c>
      <c r="I78" s="65">
        <v>525.51779037562505</v>
      </c>
      <c r="J78" s="65">
        <v>490.91162042849271</v>
      </c>
      <c r="K78" s="65">
        <v>391.62260940332141</v>
      </c>
      <c r="L78" s="65">
        <v>2884.3872094375001</v>
      </c>
      <c r="M78" s="65">
        <v>2626.1641905227029</v>
      </c>
      <c r="N78" s="65">
        <v>2238.0400617364285</v>
      </c>
      <c r="O78" s="65">
        <v>2884.3872094375001</v>
      </c>
      <c r="P78" s="65">
        <v>2626.1641905227029</v>
      </c>
      <c r="Q78" s="65">
        <v>2238.0400617364285</v>
      </c>
      <c r="R78" s="65">
        <v>1474.5725921000001</v>
      </c>
      <c r="S78" s="65">
        <v>1294.4329429837514</v>
      </c>
      <c r="T78" s="65">
        <v>1012.8774315733332</v>
      </c>
      <c r="U78" s="65">
        <v>368.18571817000003</v>
      </c>
      <c r="V78" s="65">
        <v>362.18571817000003</v>
      </c>
      <c r="W78" s="65">
        <v>277.890296138125</v>
      </c>
      <c r="X78" s="65">
        <v>125.52878061875001</v>
      </c>
      <c r="Y78" s="65">
        <v>122.82953773196749</v>
      </c>
      <c r="Z78" s="65">
        <v>89.669279613278874</v>
      </c>
      <c r="AA78" s="65">
        <v>546.33333333333337</v>
      </c>
      <c r="AB78" s="65">
        <v>425.63333333333338</v>
      </c>
      <c r="AC78" s="65">
        <v>180.58333333333334</v>
      </c>
      <c r="AD78" s="65">
        <v>768.96490786666664</v>
      </c>
    </row>
    <row r="79" spans="1:30" x14ac:dyDescent="0.25">
      <c r="C79" t="s">
        <v>43</v>
      </c>
      <c r="D79" t="s">
        <v>95</v>
      </c>
      <c r="F79" s="66">
        <v>8</v>
      </c>
      <c r="G79" s="66">
        <v>8</v>
      </c>
      <c r="H79" s="66">
        <v>7</v>
      </c>
      <c r="I79" s="66">
        <v>8</v>
      </c>
      <c r="J79" s="66">
        <v>8</v>
      </c>
      <c r="K79" s="66">
        <v>7</v>
      </c>
      <c r="L79" s="66">
        <v>8</v>
      </c>
      <c r="M79" s="66">
        <v>8</v>
      </c>
      <c r="N79" s="66">
        <v>7</v>
      </c>
      <c r="O79" s="66">
        <v>8</v>
      </c>
      <c r="P79" s="66">
        <v>8</v>
      </c>
      <c r="Q79" s="66">
        <v>7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684.51336818999994</v>
      </c>
      <c r="G80" s="65">
        <v>572.58420820489994</v>
      </c>
      <c r="H80" s="65">
        <v>449.50394040789996</v>
      </c>
      <c r="I80" s="65">
        <v>672.97811210142856</v>
      </c>
      <c r="J80" s="65">
        <v>563.54446479529997</v>
      </c>
      <c r="K80" s="65">
        <v>435.00458188390002</v>
      </c>
      <c r="L80" s="65">
        <v>4181.4050854650004</v>
      </c>
      <c r="M80" s="65">
        <v>3690.5372741698752</v>
      </c>
      <c r="N80" s="65">
        <v>2463.584930946125</v>
      </c>
      <c r="O80" s="65">
        <v>4161.4050854650004</v>
      </c>
      <c r="P80" s="65">
        <v>3662.4122741698752</v>
      </c>
      <c r="Q80" s="65">
        <v>2443.897430946125</v>
      </c>
      <c r="R80" s="65">
        <v>1277.4138328399999</v>
      </c>
      <c r="S80" s="65">
        <v>1157.012493855</v>
      </c>
      <c r="T80" s="65">
        <v>1068.1073594099998</v>
      </c>
      <c r="U80" s="65">
        <v>327.99051794249999</v>
      </c>
      <c r="V80" s="65">
        <v>312.84001582312499</v>
      </c>
      <c r="W80" s="65">
        <v>302.73968107687494</v>
      </c>
      <c r="X80" s="65">
        <v>56.926145821399999</v>
      </c>
      <c r="Y80" s="65">
        <v>52.569146971070005</v>
      </c>
      <c r="Z80" s="65">
        <v>40.088797434962501</v>
      </c>
      <c r="AA80" s="65">
        <v>1245.4465436666667</v>
      </c>
      <c r="AB80" s="65">
        <v>1307.4486819199999</v>
      </c>
      <c r="AC80" s="65">
        <v>733.62434095999993</v>
      </c>
      <c r="AD80" s="65">
        <v>1638.4405360000001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opLeftCell="A31"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519.21400667499995</v>
      </c>
      <c r="G7" s="57">
        <v>519.21400667499995</v>
      </c>
      <c r="H7" s="57"/>
      <c r="I7" s="57">
        <v>519.21400667499995</v>
      </c>
      <c r="J7" s="57">
        <v>519.21400667499995</v>
      </c>
      <c r="K7" s="57"/>
      <c r="L7" s="57"/>
      <c r="M7" s="57"/>
      <c r="N7" s="57"/>
      <c r="O7" s="57">
        <v>2396.3723384999998</v>
      </c>
      <c r="P7" s="57">
        <v>2396.3723384999998</v>
      </c>
      <c r="Q7" s="57"/>
      <c r="R7" s="57">
        <v>1310.01687838</v>
      </c>
      <c r="S7" s="57">
        <v>1310.01687838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539.18377616249995</v>
      </c>
      <c r="G14" s="57">
        <v>395.40143585250001</v>
      </c>
      <c r="H14" s="57">
        <v>257.01093330412499</v>
      </c>
      <c r="I14" s="57">
        <v>539.18377616249995</v>
      </c>
      <c r="J14" s="57">
        <v>395.40143585250001</v>
      </c>
      <c r="K14" s="57">
        <v>257.01093330412499</v>
      </c>
      <c r="L14" s="57">
        <v>3594.55850775</v>
      </c>
      <c r="M14" s="57">
        <v>2636.0095723499999</v>
      </c>
      <c r="N14" s="57">
        <v>1713.4062220275</v>
      </c>
      <c r="O14" s="57">
        <v>3594.55850775</v>
      </c>
      <c r="P14" s="57">
        <v>2636.0095723499999</v>
      </c>
      <c r="Q14" s="57">
        <v>1713.4062220275</v>
      </c>
      <c r="R14" s="57"/>
      <c r="S14" s="57"/>
      <c r="T14" s="57"/>
      <c r="U14" s="57">
        <v>119.818616925</v>
      </c>
      <c r="V14" s="57">
        <v>119.818616925</v>
      </c>
      <c r="W14" s="57">
        <v>77.882101001249993</v>
      </c>
      <c r="X14" s="57">
        <v>19.969769487499999</v>
      </c>
      <c r="Y14" s="57">
        <v>14.641834988234999</v>
      </c>
      <c r="Z14" s="57">
        <v>9.5171927423527496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1200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399.39538974999999</v>
      </c>
      <c r="G18" s="57">
        <v>399.39538974999999</v>
      </c>
      <c r="H18" s="57"/>
      <c r="I18" s="57">
        <v>399.39538974999999</v>
      </c>
      <c r="J18" s="57">
        <v>399.39538974999999</v>
      </c>
      <c r="K18" s="57"/>
      <c r="L18" s="57">
        <v>1857.1885623374999</v>
      </c>
      <c r="M18" s="57">
        <v>1857.1885623374999</v>
      </c>
      <c r="N18" s="57"/>
      <c r="O18" s="57"/>
      <c r="P18" s="57">
        <v>1857.1885623374999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750</v>
      </c>
      <c r="G23" s="57">
        <v>725</v>
      </c>
      <c r="H23" s="57">
        <v>600</v>
      </c>
      <c r="I23" s="57">
        <v>750</v>
      </c>
      <c r="J23" s="57">
        <v>725</v>
      </c>
      <c r="K23" s="57">
        <v>600</v>
      </c>
      <c r="L23" s="57">
        <v>7750</v>
      </c>
      <c r="M23" s="57">
        <v>7750</v>
      </c>
      <c r="N23" s="57">
        <v>6200</v>
      </c>
      <c r="O23" s="57">
        <v>7750</v>
      </c>
      <c r="P23" s="57">
        <v>7750</v>
      </c>
      <c r="Q23" s="57">
        <v>6200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599.09308462499996</v>
      </c>
      <c r="G28" s="57">
        <v>539.18377616249995</v>
      </c>
      <c r="H28" s="57">
        <v>509.22912193125001</v>
      </c>
      <c r="I28" s="57">
        <v>599.09308462499996</v>
      </c>
      <c r="J28" s="57">
        <v>539.18377616249995</v>
      </c>
      <c r="K28" s="57">
        <v>509.22912193125001</v>
      </c>
      <c r="L28" s="57">
        <v>3993.9538975</v>
      </c>
      <c r="M28" s="57">
        <v>3594.55850775</v>
      </c>
      <c r="N28" s="57">
        <v>3394.8608128750002</v>
      </c>
      <c r="O28" s="57">
        <v>3993.9538975</v>
      </c>
      <c r="P28" s="57">
        <v>3594.55850775</v>
      </c>
      <c r="Q28" s="57">
        <v>3993.9538975</v>
      </c>
      <c r="R28" s="57">
        <v>1597.581559</v>
      </c>
      <c r="S28" s="57">
        <v>1357.9443251499999</v>
      </c>
      <c r="T28" s="57">
        <v>1357.9443251499999</v>
      </c>
      <c r="U28" s="57">
        <v>139.78838641249999</v>
      </c>
      <c r="V28" s="57">
        <v>139.78838641249999</v>
      </c>
      <c r="W28" s="57">
        <v>118.82012845062499</v>
      </c>
      <c r="X28" s="57"/>
      <c r="Y28" s="57"/>
      <c r="Z28" s="57"/>
      <c r="AA28" s="57">
        <v>2636.0095723499999</v>
      </c>
      <c r="AB28" s="57">
        <v>2636.0095723499999</v>
      </c>
      <c r="AC28" s="57">
        <v>2240.6081364974998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559.15354564999996</v>
      </c>
      <c r="G29" s="57">
        <v>559.15354564999996</v>
      </c>
      <c r="H29" s="57">
        <v>447.32283652000001</v>
      </c>
      <c r="I29" s="57">
        <v>559.15354564999996</v>
      </c>
      <c r="J29" s="57">
        <v>559.15354564999996</v>
      </c>
      <c r="K29" s="57">
        <v>447.32283652000001</v>
      </c>
      <c r="L29" s="57">
        <v>1797.279253875</v>
      </c>
      <c r="M29" s="57">
        <v>1797.279253875</v>
      </c>
      <c r="N29" s="57">
        <v>1437.8234031</v>
      </c>
      <c r="O29" s="57">
        <v>1797.279253875</v>
      </c>
      <c r="P29" s="57">
        <v>1797.279253875</v>
      </c>
      <c r="Q29" s="57">
        <v>1437.8234031</v>
      </c>
      <c r="R29" s="57">
        <v>798.79077949999999</v>
      </c>
      <c r="S29" s="57">
        <v>798.79077949999999</v>
      </c>
      <c r="T29" s="57">
        <v>639.03262359999997</v>
      </c>
      <c r="U29" s="57">
        <v>559.15354564999996</v>
      </c>
      <c r="V29" s="57">
        <v>559.15354564999996</v>
      </c>
      <c r="W29" s="57">
        <v>447.32283652000001</v>
      </c>
      <c r="X29" s="57">
        <v>47.927446770000003</v>
      </c>
      <c r="Y29" s="57">
        <v>47.927446770000003</v>
      </c>
      <c r="Z29" s="57">
        <v>38.341957416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678.97216257499997</v>
      </c>
      <c r="G30" s="57">
        <v>543.17773006000004</v>
      </c>
      <c r="H30" s="57">
        <v>543.17773006000004</v>
      </c>
      <c r="I30" s="57">
        <v>678.97216257499997</v>
      </c>
      <c r="J30" s="57">
        <v>543.17773006000004</v>
      </c>
      <c r="K30" s="57">
        <v>543.17773006000004</v>
      </c>
      <c r="L30" s="57">
        <v>2955.5258841499999</v>
      </c>
      <c r="M30" s="57">
        <v>2364.42070732</v>
      </c>
      <c r="N30" s="57">
        <v>2364.42070732</v>
      </c>
      <c r="O30" s="57">
        <v>2955.5258841499999</v>
      </c>
      <c r="P30" s="57">
        <v>2364.42070732</v>
      </c>
      <c r="Q30" s="57">
        <v>2364.42070732</v>
      </c>
      <c r="R30" s="57"/>
      <c r="S30" s="57"/>
      <c r="T30" s="57"/>
      <c r="U30" s="57"/>
      <c r="V30" s="57"/>
      <c r="W30" s="57"/>
      <c r="X30" s="57">
        <v>91.8609396425</v>
      </c>
      <c r="Y30" s="57">
        <v>78.081798696125006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490</v>
      </c>
      <c r="G31" s="57"/>
      <c r="H31" s="57">
        <v>392</v>
      </c>
      <c r="I31" s="57">
        <v>490</v>
      </c>
      <c r="J31" s="57"/>
      <c r="K31" s="57">
        <v>392</v>
      </c>
      <c r="L31" s="57">
        <v>3400</v>
      </c>
      <c r="M31" s="57"/>
      <c r="N31" s="57">
        <v>2720</v>
      </c>
      <c r="O31" s="57">
        <v>3400</v>
      </c>
      <c r="P31" s="57"/>
      <c r="Q31" s="57">
        <v>2720</v>
      </c>
      <c r="R31" s="57">
        <v>2400</v>
      </c>
      <c r="S31" s="57">
        <v>1546.0602889361774</v>
      </c>
      <c r="T31" s="57">
        <v>1920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7000</v>
      </c>
      <c r="N32" s="57">
        <v>3500</v>
      </c>
      <c r="O32" s="57">
        <v>7000</v>
      </c>
      <c r="P32" s="57">
        <v>7000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595.09913072749998</v>
      </c>
      <c r="G35" s="57">
        <v>505.83426111837497</v>
      </c>
      <c r="H35" s="57">
        <v>446.32434804562502</v>
      </c>
      <c r="I35" s="57">
        <v>595.09913072749998</v>
      </c>
      <c r="J35" s="57">
        <v>505.83426111837497</v>
      </c>
      <c r="K35" s="57">
        <v>446.32434804562502</v>
      </c>
      <c r="L35" s="57">
        <v>4165.6939150925</v>
      </c>
      <c r="M35" s="57">
        <v>3540.8398278286249</v>
      </c>
      <c r="N35" s="57">
        <v>3124.2704363193748</v>
      </c>
      <c r="O35" s="57">
        <v>4165.6939150925</v>
      </c>
      <c r="P35" s="57">
        <v>3540.8398278286249</v>
      </c>
      <c r="Q35" s="57">
        <v>3124.2704363193748</v>
      </c>
      <c r="R35" s="57">
        <v>1190.198261455</v>
      </c>
      <c r="S35" s="57">
        <v>1011.6685222367499</v>
      </c>
      <c r="T35" s="57"/>
      <c r="U35" s="57">
        <v>297.54956536374999</v>
      </c>
      <c r="V35" s="57">
        <v>252.91713055918748</v>
      </c>
      <c r="W35" s="57">
        <v>223.16217402281251</v>
      </c>
      <c r="X35" s="57">
        <v>87.866985744999994</v>
      </c>
      <c r="Y35" s="57">
        <v>74.686937883249996</v>
      </c>
      <c r="Z35" s="57">
        <v>65.900239308750002</v>
      </c>
      <c r="AA35" s="57"/>
      <c r="AB35" s="57"/>
      <c r="AC35" s="57"/>
      <c r="AD35" s="57">
        <v>878.66985744999999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540</v>
      </c>
      <c r="H36" s="57">
        <v>300</v>
      </c>
      <c r="I36" s="57">
        <v>600</v>
      </c>
      <c r="J36" s="57">
        <v>540</v>
      </c>
      <c r="K36" s="57">
        <v>300</v>
      </c>
      <c r="L36" s="57">
        <v>265</v>
      </c>
      <c r="M36" s="57">
        <v>235</v>
      </c>
      <c r="N36" s="57">
        <v>140</v>
      </c>
      <c r="O36" s="57">
        <v>265</v>
      </c>
      <c r="P36" s="57">
        <v>235</v>
      </c>
      <c r="Q36" s="57">
        <v>140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/>
      <c r="H37" s="57"/>
      <c r="I37" s="57">
        <v>1000</v>
      </c>
      <c r="J37" s="57"/>
      <c r="K37" s="57"/>
      <c r="L37" s="57">
        <v>7000</v>
      </c>
      <c r="M37" s="57"/>
      <c r="N37" s="57"/>
      <c r="O37" s="57">
        <v>7000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723.21457778326919</v>
      </c>
      <c r="G49" s="61">
        <v>644.79904742363692</v>
      </c>
      <c r="H49" s="61">
        <v>529.30880097566671</v>
      </c>
      <c r="I49" s="61">
        <v>710.87816268250003</v>
      </c>
      <c r="J49" s="61">
        <v>632.26577518325598</v>
      </c>
      <c r="K49" s="61">
        <v>521.85657275566678</v>
      </c>
      <c r="L49" s="61">
        <v>4138.0083341960417</v>
      </c>
      <c r="M49" s="61">
        <v>3704.2971806032169</v>
      </c>
      <c r="N49" s="61">
        <v>2994.5670790820941</v>
      </c>
      <c r="O49" s="61">
        <v>4129.4326582028125</v>
      </c>
      <c r="P49" s="61">
        <v>3602.0259384980554</v>
      </c>
      <c r="Q49" s="61">
        <v>2995.5842333133442</v>
      </c>
      <c r="R49" s="61">
        <v>1556.0802197154999</v>
      </c>
      <c r="S49" s="61">
        <v>1384.0695513022927</v>
      </c>
      <c r="T49" s="61">
        <v>1385.6489584462499</v>
      </c>
      <c r="U49" s="61">
        <v>308.94888966508927</v>
      </c>
      <c r="V49" s="61">
        <v>311.58861696205292</v>
      </c>
      <c r="W49" s="61">
        <v>254.39704468882212</v>
      </c>
      <c r="X49" s="61">
        <v>106.93018398150001</v>
      </c>
      <c r="Y49" s="61">
        <v>105.82580403335463</v>
      </c>
      <c r="Z49" s="61">
        <v>75.053934037391898</v>
      </c>
      <c r="AA49" s="61">
        <v>1692.5436504187501</v>
      </c>
      <c r="AB49" s="61">
        <v>1733.4009908842856</v>
      </c>
      <c r="AC49" s="61">
        <v>1224.4295454882142</v>
      </c>
      <c r="AD49" s="61">
        <v>1297.3337321812501</v>
      </c>
    </row>
    <row r="50" spans="1:30" x14ac:dyDescent="0.25">
      <c r="D50" s="60" t="s">
        <v>95</v>
      </c>
      <c r="F50" s="62">
        <v>26</v>
      </c>
      <c r="G50" s="62">
        <v>21</v>
      </c>
      <c r="H50" s="62">
        <v>21</v>
      </c>
      <c r="I50" s="62">
        <v>26</v>
      </c>
      <c r="J50" s="62">
        <v>21</v>
      </c>
      <c r="K50" s="62">
        <v>21</v>
      </c>
      <c r="L50" s="62">
        <v>24</v>
      </c>
      <c r="M50" s="62">
        <v>19</v>
      </c>
      <c r="N50" s="62">
        <v>20</v>
      </c>
      <c r="O50" s="62">
        <v>24</v>
      </c>
      <c r="P50" s="62">
        <v>20</v>
      </c>
      <c r="Q50" s="62">
        <v>20</v>
      </c>
      <c r="R50" s="62">
        <v>10</v>
      </c>
      <c r="S50" s="62">
        <v>10</v>
      </c>
      <c r="T50" s="62">
        <v>8</v>
      </c>
      <c r="U50" s="62">
        <v>14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8</v>
      </c>
      <c r="AB50" s="62">
        <v>7</v>
      </c>
      <c r="AC50" s="62">
        <v>7</v>
      </c>
      <c r="AD50" s="62">
        <v>8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7750</v>
      </c>
      <c r="M51" s="61">
        <v>7750</v>
      </c>
      <c r="N51" s="61">
        <v>6200</v>
      </c>
      <c r="O51" s="61">
        <v>7750</v>
      </c>
      <c r="P51" s="61">
        <v>7750</v>
      </c>
      <c r="Q51" s="61">
        <v>6200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399.39538974999999</v>
      </c>
      <c r="G52" s="61">
        <v>395.40143585250001</v>
      </c>
      <c r="H52" s="61">
        <v>257.01093330412499</v>
      </c>
      <c r="I52" s="61">
        <v>399.39538974999999</v>
      </c>
      <c r="J52" s="61">
        <v>395.40143585250001</v>
      </c>
      <c r="K52" s="61">
        <v>257.01093330412499</v>
      </c>
      <c r="L52" s="61">
        <v>265</v>
      </c>
      <c r="M52" s="61">
        <v>235</v>
      </c>
      <c r="N52" s="61">
        <v>140</v>
      </c>
      <c r="O52" s="61">
        <v>265</v>
      </c>
      <c r="P52" s="61">
        <v>235</v>
      </c>
      <c r="Q52" s="61">
        <v>140</v>
      </c>
      <c r="R52" s="61">
        <v>624.21471881999992</v>
      </c>
      <c r="S52" s="61">
        <v>624.21471881999992</v>
      </c>
      <c r="T52" s="61">
        <v>624.21471881999992</v>
      </c>
      <c r="U52" s="61">
        <v>119.818616925</v>
      </c>
      <c r="V52" s="61">
        <v>119.818616925</v>
      </c>
      <c r="W52" s="61">
        <v>77.882101001249993</v>
      </c>
      <c r="X52" s="61">
        <v>19.969769487499999</v>
      </c>
      <c r="Y52" s="61">
        <v>14.641834988234999</v>
      </c>
      <c r="Z52" s="61">
        <v>9.5171927423527496</v>
      </c>
      <c r="AA52" s="61">
        <v>100</v>
      </c>
      <c r="AB52" s="61">
        <v>57.9</v>
      </c>
      <c r="AC52" s="61">
        <v>154.4</v>
      </c>
      <c r="AD52" s="61">
        <v>650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822.12145384722226</v>
      </c>
      <c r="G55" s="65">
        <v>773.45482516607149</v>
      </c>
      <c r="H55" s="65">
        <v>615.52864024140626</v>
      </c>
      <c r="I55" s="65">
        <v>795.45478718055563</v>
      </c>
      <c r="J55" s="65">
        <v>742.31196802321426</v>
      </c>
      <c r="K55" s="65">
        <v>605.02864024140626</v>
      </c>
      <c r="L55" s="65">
        <v>4336.3282108333333</v>
      </c>
      <c r="M55" s="65">
        <v>4082.2726439642856</v>
      </c>
      <c r="N55" s="65">
        <v>3275.4901016093745</v>
      </c>
      <c r="O55" s="65">
        <v>4266.8837663888889</v>
      </c>
      <c r="P55" s="65">
        <v>3992.9869296785714</v>
      </c>
      <c r="Q55" s="65">
        <v>3287.8767371874997</v>
      </c>
      <c r="R55" s="65">
        <v>1879.193853</v>
      </c>
      <c r="S55" s="65">
        <v>1729.9814417166665</v>
      </c>
      <c r="T55" s="65">
        <v>1729.9814417166665</v>
      </c>
      <c r="U55" s="65">
        <v>339.95767728249996</v>
      </c>
      <c r="V55" s="65">
        <v>387.44709660312498</v>
      </c>
      <c r="W55" s="65">
        <v>292.20503211265623</v>
      </c>
      <c r="X55" s="65">
        <v>205</v>
      </c>
      <c r="Y55" s="65">
        <v>258.33333333333331</v>
      </c>
      <c r="Z55" s="65">
        <v>157.5</v>
      </c>
      <c r="AA55" s="65">
        <v>1553.6698574499999</v>
      </c>
      <c r="AB55" s="65">
        <v>1503.6698574499999</v>
      </c>
      <c r="AC55" s="65">
        <v>1161.4527121658332</v>
      </c>
      <c r="AD55" s="65">
        <v>1266.6666666666667</v>
      </c>
    </row>
    <row r="56" spans="1:30" x14ac:dyDescent="0.25">
      <c r="A56" s="64"/>
      <c r="C56" t="s">
        <v>40</v>
      </c>
      <c r="D56" t="s">
        <v>95</v>
      </c>
      <c r="F56" s="66">
        <v>9</v>
      </c>
      <c r="G56" s="66">
        <v>7</v>
      </c>
      <c r="H56" s="66">
        <v>8</v>
      </c>
      <c r="I56" s="66">
        <v>9</v>
      </c>
      <c r="J56" s="66">
        <v>7</v>
      </c>
      <c r="K56" s="66">
        <v>8</v>
      </c>
      <c r="L56" s="66">
        <v>9</v>
      </c>
      <c r="M56" s="66">
        <v>7</v>
      </c>
      <c r="N56" s="66">
        <v>8</v>
      </c>
      <c r="O56" s="66">
        <v>9</v>
      </c>
      <c r="P56" s="66">
        <v>7</v>
      </c>
      <c r="Q56" s="66">
        <v>8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3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668.98366707208334</v>
      </c>
      <c r="G57" s="65">
        <v>574.90566931189778</v>
      </c>
      <c r="H57" s="65">
        <v>474.08358479297493</v>
      </c>
      <c r="I57" s="65">
        <v>668.98366707208334</v>
      </c>
      <c r="J57" s="65">
        <v>574.90566931189778</v>
      </c>
      <c r="K57" s="65">
        <v>474.08358479297493</v>
      </c>
      <c r="L57" s="65">
        <v>3823.770510267083</v>
      </c>
      <c r="M57" s="65">
        <v>3459.6125385191931</v>
      </c>
      <c r="N57" s="65">
        <v>2834.2420768766874</v>
      </c>
      <c r="O57" s="65">
        <v>4002.550687351591</v>
      </c>
      <c r="P57" s="65">
        <v>3459.6125385191931</v>
      </c>
      <c r="Q57" s="65">
        <v>2834.2420768766874</v>
      </c>
      <c r="R57" s="65">
        <v>1062.9963469849999</v>
      </c>
      <c r="S57" s="65">
        <v>1003.48643391225</v>
      </c>
      <c r="T57" s="65">
        <v>919.51631180000004</v>
      </c>
      <c r="U57" s="65">
        <v>271.44021599234372</v>
      </c>
      <c r="V57" s="65">
        <v>255.86116164177341</v>
      </c>
      <c r="W57" s="65">
        <v>210.54588894300781</v>
      </c>
      <c r="X57" s="65">
        <v>71.578142705624998</v>
      </c>
      <c r="Y57" s="65">
        <v>62.042252292201248</v>
      </c>
      <c r="Z57" s="65">
        <v>49.751341352443255</v>
      </c>
      <c r="AA57" s="65">
        <v>2525</v>
      </c>
      <c r="AB57" s="65">
        <v>4950</v>
      </c>
      <c r="AC57" s="65">
        <v>3465</v>
      </c>
      <c r="AD57" s="65">
        <v>994.66746436250003</v>
      </c>
    </row>
    <row r="58" spans="1:30" x14ac:dyDescent="0.25">
      <c r="A58" s="64"/>
      <c r="C58" t="s">
        <v>43</v>
      </c>
      <c r="D58" t="s">
        <v>95</v>
      </c>
      <c r="F58" s="66">
        <v>12</v>
      </c>
      <c r="G58" s="66">
        <v>11</v>
      </c>
      <c r="H58" s="66">
        <v>10</v>
      </c>
      <c r="I58" s="66">
        <v>12</v>
      </c>
      <c r="J58" s="66">
        <v>11</v>
      </c>
      <c r="K58" s="66">
        <v>10</v>
      </c>
      <c r="L58" s="66">
        <v>12</v>
      </c>
      <c r="M58" s="66">
        <v>11</v>
      </c>
      <c r="N58" s="66">
        <v>10</v>
      </c>
      <c r="O58" s="66">
        <v>11</v>
      </c>
      <c r="P58" s="66">
        <v>11</v>
      </c>
      <c r="Q58" s="66">
        <v>10</v>
      </c>
      <c r="R58" s="66">
        <v>3</v>
      </c>
      <c r="S58" s="66">
        <v>3</v>
      </c>
      <c r="T58" s="66">
        <v>2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2</v>
      </c>
      <c r="AB58" s="66">
        <v>1</v>
      </c>
      <c r="AC58" s="66">
        <v>1</v>
      </c>
      <c r="AD58" s="66">
        <v>4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714.36698154999999</v>
      </c>
      <c r="G59" s="65">
        <v>641.70992531399997</v>
      </c>
      <c r="H59" s="65">
        <v>483.47328354266665</v>
      </c>
      <c r="I59" s="65">
        <v>694.18028339500006</v>
      </c>
      <c r="J59" s="65">
        <v>619.11056679000001</v>
      </c>
      <c r="K59" s="65">
        <v>459.30768600266668</v>
      </c>
      <c r="L59" s="65">
        <v>4800</v>
      </c>
      <c r="M59" s="65">
        <v>3750</v>
      </c>
      <c r="N59" s="65">
        <v>2672.5</v>
      </c>
      <c r="O59" s="65">
        <v>4760</v>
      </c>
      <c r="P59" s="65">
        <v>3637.5</v>
      </c>
      <c r="Q59" s="65">
        <v>2633.125</v>
      </c>
      <c r="R59" s="65">
        <v>1808.0715729399999</v>
      </c>
      <c r="S59" s="65">
        <v>1443.4250025853923</v>
      </c>
      <c r="T59" s="65">
        <v>1352.0715729399999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2600</v>
      </c>
    </row>
    <row r="60" spans="1:30" x14ac:dyDescent="0.25">
      <c r="C60" t="s">
        <v>46</v>
      </c>
      <c r="D60" t="s">
        <v>95</v>
      </c>
      <c r="F60" s="66">
        <v>4</v>
      </c>
      <c r="G60" s="66">
        <v>2</v>
      </c>
      <c r="H60" s="66">
        <v>3</v>
      </c>
      <c r="I60" s="66">
        <v>4</v>
      </c>
      <c r="J60" s="66">
        <v>2</v>
      </c>
      <c r="K60" s="66">
        <v>3</v>
      </c>
      <c r="L60" s="66">
        <v>3</v>
      </c>
      <c r="M60" s="66">
        <v>1</v>
      </c>
      <c r="N60" s="66">
        <v>2</v>
      </c>
      <c r="O60" s="66">
        <v>3</v>
      </c>
      <c r="P60" s="66">
        <v>1</v>
      </c>
      <c r="Q60" s="66">
        <v>2</v>
      </c>
      <c r="R60" s="66">
        <v>3</v>
      </c>
      <c r="S60" s="66">
        <v>3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703.05238998516666</v>
      </c>
      <c r="G62" s="65">
        <v>642.44378181683658</v>
      </c>
      <c r="H62" s="65">
        <v>520.9624205132053</v>
      </c>
      <c r="I62" s="65">
        <v>697.66927047716672</v>
      </c>
      <c r="J62" s="65">
        <v>638.96695742852899</v>
      </c>
      <c r="K62" s="65">
        <v>515.78407818320534</v>
      </c>
      <c r="L62" s="65">
        <v>3987.675210758393</v>
      </c>
      <c r="M62" s="65">
        <v>3742.2581913978024</v>
      </c>
      <c r="N62" s="65">
        <v>3028.3750276626442</v>
      </c>
      <c r="O62" s="65">
        <v>3979.1037821869645</v>
      </c>
      <c r="P62" s="65">
        <v>3732.8831913978024</v>
      </c>
      <c r="Q62" s="65">
        <v>3068.4014187876446</v>
      </c>
      <c r="R62" s="65">
        <v>1458.6836169678572</v>
      </c>
      <c r="S62" s="65">
        <v>1242.6683763775611</v>
      </c>
      <c r="T62" s="65">
        <v>1208.8652779283332</v>
      </c>
      <c r="U62" s="65">
        <v>293.94064870958329</v>
      </c>
      <c r="V62" s="65">
        <v>280.09260039796527</v>
      </c>
      <c r="W62" s="65">
        <v>242.14216443927086</v>
      </c>
      <c r="X62" s="65">
        <v>78.205280625349999</v>
      </c>
      <c r="Y62" s="65">
        <v>71.109361744537495</v>
      </c>
      <c r="Z62" s="65">
        <v>60.403335078483337</v>
      </c>
      <c r="AA62" s="65">
        <v>1919.224867225</v>
      </c>
      <c r="AB62" s="65">
        <v>2051.7613872379998</v>
      </c>
      <c r="AC62" s="65">
        <v>1465.4513636834999</v>
      </c>
      <c r="AD62" s="65">
        <v>1315.7339714899999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13</v>
      </c>
      <c r="H63" s="66">
        <v>14</v>
      </c>
      <c r="I63" s="66">
        <v>15</v>
      </c>
      <c r="J63" s="66">
        <v>13</v>
      </c>
      <c r="K63" s="66">
        <v>14</v>
      </c>
      <c r="L63" s="66">
        <v>14</v>
      </c>
      <c r="M63" s="66">
        <v>12</v>
      </c>
      <c r="N63" s="66">
        <v>13</v>
      </c>
      <c r="O63" s="66">
        <v>14</v>
      </c>
      <c r="P63" s="66">
        <v>12</v>
      </c>
      <c r="Q63" s="66">
        <v>13</v>
      </c>
      <c r="R63" s="66">
        <v>7</v>
      </c>
      <c r="S63" s="66">
        <v>7</v>
      </c>
      <c r="T63" s="66">
        <v>6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5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824.84884743750001</v>
      </c>
      <c r="G64" s="65">
        <v>783.13179658333331</v>
      </c>
      <c r="H64" s="65">
        <v>710</v>
      </c>
      <c r="I64" s="65">
        <v>824.84884743750001</v>
      </c>
      <c r="J64" s="65">
        <v>783.13179658333331</v>
      </c>
      <c r="K64" s="65">
        <v>710</v>
      </c>
      <c r="L64" s="65">
        <v>3747.547140584375</v>
      </c>
      <c r="M64" s="65">
        <v>3402.8461874458335</v>
      </c>
      <c r="N64" s="65">
        <v>3389.6866666666665</v>
      </c>
      <c r="O64" s="65">
        <v>4377.666666666667</v>
      </c>
      <c r="P64" s="65">
        <v>3402.8461874458335</v>
      </c>
      <c r="Q64" s="65">
        <v>3389.6866666666665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3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800</v>
      </c>
      <c r="G66" s="65">
        <v>682.5</v>
      </c>
      <c r="H66" s="65">
        <v>437.5</v>
      </c>
      <c r="I66" s="65">
        <v>767.5</v>
      </c>
      <c r="J66" s="65">
        <v>617.5</v>
      </c>
      <c r="K66" s="65">
        <v>395.5</v>
      </c>
      <c r="L66" s="65">
        <v>5350</v>
      </c>
      <c r="M66" s="65">
        <v>4565</v>
      </c>
      <c r="N66" s="65">
        <v>2920</v>
      </c>
      <c r="O66" s="65">
        <v>5350</v>
      </c>
      <c r="P66" s="65">
        <v>4565</v>
      </c>
      <c r="Q66" s="65">
        <v>2920</v>
      </c>
      <c r="R66" s="65">
        <v>1040</v>
      </c>
      <c r="S66" s="65">
        <v>832</v>
      </c>
      <c r="T66" s="65">
        <v>832</v>
      </c>
      <c r="U66" s="65">
        <v>575</v>
      </c>
      <c r="V66" s="65">
        <v>1000</v>
      </c>
      <c r="W66" s="65">
        <v>400</v>
      </c>
      <c r="X66" s="65">
        <v>97.5</v>
      </c>
      <c r="Y66" s="65">
        <v>150</v>
      </c>
      <c r="Z66" s="65">
        <v>97.5</v>
      </c>
      <c r="AA66" s="65">
        <v>525</v>
      </c>
      <c r="AB66" s="65">
        <v>375</v>
      </c>
      <c r="AC66" s="65">
        <v>243.75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4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648.51942364750005</v>
      </c>
      <c r="G69" s="65">
        <v>556.36518442157296</v>
      </c>
      <c r="H69" s="65">
        <v>492.32736142751918</v>
      </c>
      <c r="I69" s="65">
        <v>636.60893846035719</v>
      </c>
      <c r="J69" s="65">
        <v>547.14029133423958</v>
      </c>
      <c r="K69" s="65">
        <v>487.96222353367307</v>
      </c>
      <c r="L69" s="65">
        <v>3745.0189325542306</v>
      </c>
      <c r="M69" s="65">
        <v>3335.0670839737386</v>
      </c>
      <c r="N69" s="65">
        <v>2887.7017307305728</v>
      </c>
      <c r="O69" s="65">
        <v>3850.2547967389582</v>
      </c>
      <c r="P69" s="65">
        <v>3278.2489021555566</v>
      </c>
      <c r="Q69" s="65">
        <v>2846.0350640639062</v>
      </c>
      <c r="R69" s="65">
        <v>1242.6407519549998</v>
      </c>
      <c r="S69" s="65">
        <v>1036.1468618985853</v>
      </c>
      <c r="T69" s="65">
        <v>1095.8118356049999</v>
      </c>
      <c r="U69" s="65">
        <v>291.72178543319444</v>
      </c>
      <c r="V69" s="65">
        <v>293.85795426177344</v>
      </c>
      <c r="W69" s="65">
        <v>237.59349472267363</v>
      </c>
      <c r="X69" s="65">
        <v>69.780286193444439</v>
      </c>
      <c r="Y69" s="65">
        <v>63.341931554201246</v>
      </c>
      <c r="Z69" s="65">
        <v>50.263886921243248</v>
      </c>
      <c r="AA69" s="65">
        <v>2660.1132103333334</v>
      </c>
      <c r="AB69" s="65">
        <v>2274.59912128</v>
      </c>
      <c r="AC69" s="65">
        <v>1509.1162273066666</v>
      </c>
      <c r="AD69" s="65">
        <v>1096.4449762416666</v>
      </c>
    </row>
    <row r="70" spans="1:30" x14ac:dyDescent="0.25">
      <c r="C70" t="s">
        <v>41</v>
      </c>
      <c r="D70" t="s">
        <v>95</v>
      </c>
      <c r="F70" s="66">
        <v>14</v>
      </c>
      <c r="G70" s="66">
        <v>12</v>
      </c>
      <c r="H70" s="66">
        <v>13</v>
      </c>
      <c r="I70" s="66">
        <v>14</v>
      </c>
      <c r="J70" s="66">
        <v>12</v>
      </c>
      <c r="K70" s="66">
        <v>13</v>
      </c>
      <c r="L70" s="66">
        <v>13</v>
      </c>
      <c r="M70" s="66">
        <v>11</v>
      </c>
      <c r="N70" s="66">
        <v>12</v>
      </c>
      <c r="O70" s="66">
        <v>12</v>
      </c>
      <c r="P70" s="66">
        <v>11</v>
      </c>
      <c r="Q70" s="66">
        <v>12</v>
      </c>
      <c r="R70" s="66">
        <v>5</v>
      </c>
      <c r="S70" s="66">
        <v>5</v>
      </c>
      <c r="T70" s="66">
        <v>4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6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776.27327115624996</v>
      </c>
      <c r="G71" s="65">
        <v>748.39459205416676</v>
      </c>
      <c r="H71" s="65">
        <v>688.40970731041671</v>
      </c>
      <c r="I71" s="65">
        <v>776.27327115624996</v>
      </c>
      <c r="J71" s="65">
        <v>748.39459205416676</v>
      </c>
      <c r="K71" s="65">
        <v>688.40970731041671</v>
      </c>
      <c r="L71" s="65">
        <v>3998.4884743749999</v>
      </c>
      <c r="M71" s="65">
        <v>3531.5195025833332</v>
      </c>
      <c r="N71" s="65">
        <v>3464.9536042916666</v>
      </c>
      <c r="O71" s="65">
        <v>3998.4884743749999</v>
      </c>
      <c r="P71" s="65">
        <v>3531.5195025833332</v>
      </c>
      <c r="Q71" s="65">
        <v>3664.6512991666664</v>
      </c>
      <c r="R71" s="65">
        <v>1597.581559</v>
      </c>
      <c r="S71" s="65">
        <v>1357.9443251499999</v>
      </c>
      <c r="T71" s="65">
        <v>1357.9443251499999</v>
      </c>
      <c r="U71" s="65">
        <v>144.89419320625001</v>
      </c>
      <c r="V71" s="65">
        <v>144.89419320625001</v>
      </c>
      <c r="W71" s="65">
        <v>134.41006422531251</v>
      </c>
      <c r="X71" s="65">
        <v>125</v>
      </c>
      <c r="Y71" s="65">
        <v>125</v>
      </c>
      <c r="Z71" s="65">
        <v>125</v>
      </c>
      <c r="AA71" s="65">
        <v>2636.0095723499999</v>
      </c>
      <c r="AB71" s="65">
        <v>2636.0095723499999</v>
      </c>
      <c r="AC71" s="65">
        <v>2240.6081364974998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1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871.42857142857144</v>
      </c>
      <c r="G73" s="65">
        <v>820</v>
      </c>
      <c r="H73" s="65">
        <v>530</v>
      </c>
      <c r="I73" s="65">
        <v>849.42857142857144</v>
      </c>
      <c r="J73" s="65">
        <v>789.5</v>
      </c>
      <c r="K73" s="65">
        <v>510.05</v>
      </c>
      <c r="L73" s="65">
        <v>4947.5714285714284</v>
      </c>
      <c r="M73" s="65">
        <v>4620.2699999999995</v>
      </c>
      <c r="N73" s="65">
        <v>2968.8119999999999</v>
      </c>
      <c r="O73" s="65">
        <v>4930.4285714285716</v>
      </c>
      <c r="P73" s="65">
        <v>4597.7699999999995</v>
      </c>
      <c r="Q73" s="65">
        <v>2953.0619999999999</v>
      </c>
      <c r="R73" s="65">
        <v>2146.6666666666665</v>
      </c>
      <c r="S73" s="65">
        <v>1997.3333333333333</v>
      </c>
      <c r="T73" s="65">
        <v>1781.3333333333333</v>
      </c>
      <c r="U73" s="65">
        <v>470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731</v>
      </c>
      <c r="AB73" s="65">
        <v>891.33333333333337</v>
      </c>
      <c r="AC73" s="65">
        <v>601.01666666666665</v>
      </c>
      <c r="AD73" s="65">
        <v>1900</v>
      </c>
    </row>
    <row r="74" spans="1:30" x14ac:dyDescent="0.25">
      <c r="C74" t="s">
        <v>47</v>
      </c>
      <c r="D74" t="s">
        <v>95</v>
      </c>
      <c r="F74" s="66">
        <v>7</v>
      </c>
      <c r="G74" s="66">
        <v>5</v>
      </c>
      <c r="H74" s="66">
        <v>5</v>
      </c>
      <c r="I74" s="66">
        <v>7</v>
      </c>
      <c r="J74" s="66">
        <v>5</v>
      </c>
      <c r="K74" s="66">
        <v>5</v>
      </c>
      <c r="L74" s="66">
        <v>7</v>
      </c>
      <c r="M74" s="66">
        <v>5</v>
      </c>
      <c r="N74" s="66">
        <v>5</v>
      </c>
      <c r="O74" s="66">
        <v>7</v>
      </c>
      <c r="P74" s="66">
        <v>5</v>
      </c>
      <c r="Q74" s="66">
        <v>5</v>
      </c>
      <c r="R74" s="66">
        <v>3</v>
      </c>
      <c r="S74" s="66">
        <v>3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4</v>
      </c>
      <c r="AB74" s="66">
        <v>3</v>
      </c>
      <c r="AC74" s="66">
        <v>3</v>
      </c>
      <c r="AD74" s="66">
        <v>2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795.9175531477274</v>
      </c>
      <c r="G76" s="65">
        <v>716.13153068472229</v>
      </c>
      <c r="H76" s="65">
        <v>604.62291219312499</v>
      </c>
      <c r="I76" s="65">
        <v>785.9175531477274</v>
      </c>
      <c r="J76" s="65">
        <v>706.35375290694446</v>
      </c>
      <c r="K76" s="65">
        <v>604.62291219312499</v>
      </c>
      <c r="L76" s="65">
        <v>4513.0867179545457</v>
      </c>
      <c r="M76" s="65">
        <v>4205.5065008611109</v>
      </c>
      <c r="N76" s="65">
        <v>3504.7360812874999</v>
      </c>
      <c r="O76" s="65">
        <v>4456.2685361363638</v>
      </c>
      <c r="P76" s="65">
        <v>4136.0620564166666</v>
      </c>
      <c r="Q76" s="65">
        <v>3514.6453897500005</v>
      </c>
      <c r="R76" s="65">
        <v>1932.5271863333335</v>
      </c>
      <c r="S76" s="65">
        <v>1852.6481083833332</v>
      </c>
      <c r="T76" s="65">
        <v>1852.6481083833332</v>
      </c>
      <c r="U76" s="65">
        <v>204.96976948749997</v>
      </c>
      <c r="V76" s="65">
        <v>205.79806440208333</v>
      </c>
      <c r="W76" s="65">
        <v>186.40287549294641</v>
      </c>
      <c r="X76" s="65">
        <v>180</v>
      </c>
      <c r="Y76" s="65">
        <v>204.25</v>
      </c>
      <c r="Z76" s="65">
        <v>136.125</v>
      </c>
      <c r="AA76" s="65">
        <v>3028.6698574500001</v>
      </c>
      <c r="AB76" s="65">
        <v>3028.6698574500001</v>
      </c>
      <c r="AC76" s="65">
        <v>2235.2027121658334</v>
      </c>
      <c r="AD76" s="65">
        <v>1262.5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10</v>
      </c>
      <c r="I77" s="66">
        <v>11</v>
      </c>
      <c r="J77" s="66">
        <v>9</v>
      </c>
      <c r="K77" s="66">
        <v>10</v>
      </c>
      <c r="L77" s="66">
        <v>11</v>
      </c>
      <c r="M77" s="66">
        <v>9</v>
      </c>
      <c r="N77" s="66">
        <v>10</v>
      </c>
      <c r="O77" s="66">
        <v>11</v>
      </c>
      <c r="P77" s="66">
        <v>9</v>
      </c>
      <c r="Q77" s="66">
        <v>10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3</v>
      </c>
      <c r="AB77" s="66">
        <v>3</v>
      </c>
      <c r="AC77" s="66">
        <v>3</v>
      </c>
      <c r="AD77" s="66">
        <v>4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612.53324450892853</v>
      </c>
      <c r="G78" s="65">
        <v>590.65839520874999</v>
      </c>
      <c r="H78" s="65">
        <v>445.22229497068747</v>
      </c>
      <c r="I78" s="65">
        <v>593.96181593749986</v>
      </c>
      <c r="J78" s="65">
        <v>568.99172854208337</v>
      </c>
      <c r="K78" s="65">
        <v>431.22229497068747</v>
      </c>
      <c r="L78" s="65">
        <v>2935.2894748517856</v>
      </c>
      <c r="M78" s="65">
        <v>2646.1378980937498</v>
      </c>
      <c r="N78" s="65">
        <v>2205.0482708545828</v>
      </c>
      <c r="O78" s="65">
        <v>3114.9729602708335</v>
      </c>
      <c r="P78" s="65">
        <v>2646.1378980937498</v>
      </c>
      <c r="Q78" s="65">
        <v>2205.0482708545828</v>
      </c>
      <c r="R78" s="65">
        <v>1412.9302598333334</v>
      </c>
      <c r="S78" s="65">
        <v>1058.9503561453923</v>
      </c>
      <c r="T78" s="65">
        <v>1130.3442078666667</v>
      </c>
      <c r="U78" s="65">
        <v>427.79443251499998</v>
      </c>
      <c r="V78" s="65">
        <v>421.79443251499998</v>
      </c>
      <c r="W78" s="65">
        <v>331.30123438031251</v>
      </c>
      <c r="X78" s="65">
        <v>69.474304064375005</v>
      </c>
      <c r="Y78" s="65">
        <v>66.642320439558745</v>
      </c>
      <c r="Z78" s="65">
        <v>43.839787539588187</v>
      </c>
      <c r="AA78" s="65">
        <v>359</v>
      </c>
      <c r="AB78" s="65">
        <v>216.45</v>
      </c>
      <c r="AC78" s="65">
        <v>199.07499999999999</v>
      </c>
      <c r="AD78" s="65">
        <v>925</v>
      </c>
    </row>
    <row r="79" spans="1:30" x14ac:dyDescent="0.25">
      <c r="C79" t="s">
        <v>43</v>
      </c>
      <c r="D79" t="s">
        <v>95</v>
      </c>
      <c r="F79" s="66">
        <v>7</v>
      </c>
      <c r="G79" s="66">
        <v>6</v>
      </c>
      <c r="H79" s="66">
        <v>6</v>
      </c>
      <c r="I79" s="66">
        <v>7</v>
      </c>
      <c r="J79" s="66">
        <v>6</v>
      </c>
      <c r="K79" s="66">
        <v>6</v>
      </c>
      <c r="L79" s="66">
        <v>7</v>
      </c>
      <c r="M79" s="66">
        <v>6</v>
      </c>
      <c r="N79" s="66">
        <v>6</v>
      </c>
      <c r="O79" s="66">
        <v>6</v>
      </c>
      <c r="P79" s="66">
        <v>6</v>
      </c>
      <c r="Q79" s="66">
        <v>6</v>
      </c>
      <c r="R79" s="66">
        <v>3</v>
      </c>
      <c r="S79" s="66">
        <v>3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2</v>
      </c>
      <c r="AB79" s="66">
        <v>2</v>
      </c>
      <c r="AC79" s="66">
        <v>2</v>
      </c>
      <c r="AD79" s="66">
        <v>2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748.79131707178567</v>
      </c>
      <c r="G80" s="65">
        <v>606.48636836127503</v>
      </c>
      <c r="H80" s="65">
        <v>479.58438574672499</v>
      </c>
      <c r="I80" s="65">
        <v>737.25606098321418</v>
      </c>
      <c r="J80" s="65">
        <v>597.44662495167495</v>
      </c>
      <c r="K80" s="65">
        <v>465.08502722272505</v>
      </c>
      <c r="L80" s="65">
        <v>4853.5366332070835</v>
      </c>
      <c r="M80" s="65">
        <v>4163.8151337871559</v>
      </c>
      <c r="N80" s="65">
        <v>2903.4227859098437</v>
      </c>
      <c r="O80" s="65">
        <v>4833.5366332070835</v>
      </c>
      <c r="P80" s="65">
        <v>4135.6901337871559</v>
      </c>
      <c r="Q80" s="65">
        <v>2883.7352859098437</v>
      </c>
      <c r="R80" s="65">
        <v>1404.8043267583332</v>
      </c>
      <c r="S80" s="65">
        <v>1265.2944136855833</v>
      </c>
      <c r="T80" s="65">
        <v>1068.1073594099998</v>
      </c>
      <c r="U80" s="65">
        <v>375.761953161875</v>
      </c>
      <c r="V80" s="65">
        <v>353.44573575959373</v>
      </c>
      <c r="W80" s="65">
        <v>338.56825749140626</v>
      </c>
      <c r="X80" s="65">
        <v>63.825071896700003</v>
      </c>
      <c r="Y80" s="65">
        <v>58.433234135074997</v>
      </c>
      <c r="Z80" s="65">
        <v>45.197014572587499</v>
      </c>
      <c r="AA80" s="65">
        <v>1245.4465436666667</v>
      </c>
      <c r="AB80" s="65">
        <v>1307.4486819199999</v>
      </c>
      <c r="AC80" s="65">
        <v>733.62434095999993</v>
      </c>
      <c r="AD80" s="65">
        <v>1739.3349287250001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320</v>
      </c>
      <c r="I8" s="57">
        <v>800</v>
      </c>
      <c r="J8" s="57">
        <v>530</v>
      </c>
      <c r="K8" s="57">
        <v>320</v>
      </c>
      <c r="L8" s="57">
        <v>4500</v>
      </c>
      <c r="M8" s="57">
        <v>3375</v>
      </c>
      <c r="N8" s="57">
        <v>1800</v>
      </c>
      <c r="O8" s="57">
        <v>4500</v>
      </c>
      <c r="P8" s="57">
        <v>3375</v>
      </c>
      <c r="Q8" s="57">
        <v>1800</v>
      </c>
      <c r="R8" s="57">
        <v>1200</v>
      </c>
      <c r="S8" s="57">
        <v>1200</v>
      </c>
      <c r="T8" s="57">
        <v>720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1980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296.68367575000002</v>
      </c>
      <c r="G18" s="57">
        <v>296.68367575000002</v>
      </c>
      <c r="H18" s="57"/>
      <c r="I18" s="57">
        <v>296.68367575000002</v>
      </c>
      <c r="J18" s="57">
        <v>296.68367575000002</v>
      </c>
      <c r="K18" s="57"/>
      <c r="L18" s="57">
        <v>1277.02973475</v>
      </c>
      <c r="M18" s="57">
        <v>1277.02973475</v>
      </c>
      <c r="N18" s="57"/>
      <c r="O18" s="57">
        <v>1277.02973475</v>
      </c>
      <c r="P18" s="57">
        <v>1277.02973475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595</v>
      </c>
      <c r="G19" s="57">
        <v>595</v>
      </c>
      <c r="H19" s="57">
        <v>386.75</v>
      </c>
      <c r="I19" s="57">
        <v>485</v>
      </c>
      <c r="J19" s="57">
        <v>485</v>
      </c>
      <c r="K19" s="57">
        <v>315</v>
      </c>
      <c r="L19" s="57">
        <v>3400</v>
      </c>
      <c r="M19" s="57">
        <v>3400</v>
      </c>
      <c r="N19" s="57">
        <v>2210</v>
      </c>
      <c r="O19" s="57">
        <v>3400</v>
      </c>
      <c r="P19" s="57">
        <v>3400</v>
      </c>
      <c r="Q19" s="57">
        <v>2210</v>
      </c>
      <c r="R19" s="57">
        <v>1040</v>
      </c>
      <c r="S19" s="57">
        <v>832</v>
      </c>
      <c r="T19" s="57">
        <v>832</v>
      </c>
      <c r="U19" s="57">
        <v>850</v>
      </c>
      <c r="V19" s="57">
        <v>850</v>
      </c>
      <c r="W19" s="57">
        <v>553</v>
      </c>
      <c r="X19" s="57">
        <v>128</v>
      </c>
      <c r="Y19" s="57">
        <v>128</v>
      </c>
      <c r="Z19" s="57">
        <v>83.2</v>
      </c>
      <c r="AA19" s="57">
        <v>446</v>
      </c>
      <c r="AB19" s="57">
        <v>319</v>
      </c>
      <c r="AC19" s="57">
        <v>207.35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410</v>
      </c>
      <c r="G23" s="57">
        <v>410</v>
      </c>
      <c r="H23" s="57">
        <v>328</v>
      </c>
      <c r="I23" s="57">
        <v>410</v>
      </c>
      <c r="J23" s="57">
        <v>410</v>
      </c>
      <c r="K23" s="57">
        <v>328</v>
      </c>
      <c r="L23" s="57">
        <v>3500</v>
      </c>
      <c r="M23" s="57">
        <v>3500</v>
      </c>
      <c r="N23" s="57">
        <v>2800</v>
      </c>
      <c r="O23" s="57">
        <v>3500</v>
      </c>
      <c r="P23" s="57">
        <v>3500</v>
      </c>
      <c r="Q23" s="57">
        <v>2800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800</v>
      </c>
      <c r="G25" s="57"/>
      <c r="H25" s="57">
        <v>720</v>
      </c>
      <c r="I25" s="57">
        <v>800</v>
      </c>
      <c r="J25" s="57"/>
      <c r="K25" s="57">
        <v>720</v>
      </c>
      <c r="L25" s="57">
        <v>4000</v>
      </c>
      <c r="M25" s="57"/>
      <c r="N25" s="57">
        <v>3600</v>
      </c>
      <c r="O25" s="57">
        <v>4000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599.09308462499996</v>
      </c>
      <c r="G28" s="57">
        <v>539.18377616249995</v>
      </c>
      <c r="H28" s="57">
        <v>509.22912193125001</v>
      </c>
      <c r="I28" s="57">
        <v>599.09308462499996</v>
      </c>
      <c r="J28" s="57">
        <v>539.18377616249995</v>
      </c>
      <c r="K28" s="57">
        <v>509.22912193125001</v>
      </c>
      <c r="L28" s="57">
        <v>3993.9538975</v>
      </c>
      <c r="M28" s="57">
        <v>3594.55850775</v>
      </c>
      <c r="N28" s="57">
        <v>3394.8608128750002</v>
      </c>
      <c r="O28" s="57">
        <v>3993.9538975</v>
      </c>
      <c r="P28" s="57">
        <v>3594.55850775</v>
      </c>
      <c r="Q28" s="57">
        <v>3993.9538975</v>
      </c>
      <c r="R28" s="57">
        <v>1597.581559</v>
      </c>
      <c r="S28" s="57">
        <v>1357.9443251499999</v>
      </c>
      <c r="T28" s="57">
        <v>1357.9443251499999</v>
      </c>
      <c r="U28" s="57">
        <v>139.78838641249999</v>
      </c>
      <c r="V28" s="57">
        <v>139.78838641249999</v>
      </c>
      <c r="W28" s="57">
        <v>118.82012845062499</v>
      </c>
      <c r="X28" s="57"/>
      <c r="Y28" s="57"/>
      <c r="Z28" s="57"/>
      <c r="AA28" s="57">
        <v>2636.0095723499999</v>
      </c>
      <c r="AB28" s="57">
        <v>2636.0095723499999</v>
      </c>
      <c r="AC28" s="57">
        <v>2240.6081364974998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490.17302950000004</v>
      </c>
      <c r="G30" s="57">
        <v>392.13842360000001</v>
      </c>
      <c r="H30" s="57">
        <v>392.13842360000001</v>
      </c>
      <c r="I30" s="57">
        <v>490.17302950000004</v>
      </c>
      <c r="J30" s="57">
        <v>392.13842360000001</v>
      </c>
      <c r="K30" s="57">
        <v>392.13842360000001</v>
      </c>
      <c r="L30" s="57">
        <v>2941.0381770000004</v>
      </c>
      <c r="M30" s="57">
        <v>2352.8305416000003</v>
      </c>
      <c r="N30" s="57">
        <v>2352.8305416000003</v>
      </c>
      <c r="O30" s="57">
        <v>2941.0381770000004</v>
      </c>
      <c r="P30" s="57">
        <v>2352.8305416000003</v>
      </c>
      <c r="Q30" s="57">
        <v>2352.8305416000003</v>
      </c>
      <c r="R30" s="57"/>
      <c r="S30" s="57"/>
      <c r="T30" s="57"/>
      <c r="U30" s="57"/>
      <c r="V30" s="57"/>
      <c r="W30" s="57"/>
      <c r="X30" s="57">
        <v>103.194322</v>
      </c>
      <c r="Y30" s="57">
        <v>87.715173700000008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165.688082847</v>
      </c>
      <c r="G31" s="57"/>
      <c r="H31" s="57">
        <v>132.55046627760001</v>
      </c>
      <c r="I31" s="57">
        <v>165.688082847</v>
      </c>
      <c r="J31" s="57"/>
      <c r="K31" s="57">
        <v>132.55046627760001</v>
      </c>
      <c r="L31" s="57">
        <v>1328.7063648599999</v>
      </c>
      <c r="M31" s="57"/>
      <c r="N31" s="57">
        <v>1062.965091888</v>
      </c>
      <c r="O31" s="57">
        <v>1328.7063648599999</v>
      </c>
      <c r="P31" s="57"/>
      <c r="Q31" s="57">
        <v>1062.965091888</v>
      </c>
      <c r="R31" s="57">
        <v>1376.7318961199999</v>
      </c>
      <c r="S31" s="57"/>
      <c r="T31" s="57">
        <v>1101.3855168959999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154.40000000000003</v>
      </c>
      <c r="AD31" s="57">
        <v>416.22127091999999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450</v>
      </c>
      <c r="H32" s="57">
        <v>350</v>
      </c>
      <c r="I32" s="57">
        <v>700</v>
      </c>
      <c r="J32" s="57">
        <v>450</v>
      </c>
      <c r="K32" s="57">
        <v>350</v>
      </c>
      <c r="L32" s="57">
        <v>7000</v>
      </c>
      <c r="M32" s="57">
        <v>4500</v>
      </c>
      <c r="N32" s="57">
        <v>3500</v>
      </c>
      <c r="O32" s="57">
        <v>7000</v>
      </c>
      <c r="P32" s="57">
        <v>4500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400</v>
      </c>
      <c r="G35" s="57">
        <v>340</v>
      </c>
      <c r="H35" s="57">
        <v>300</v>
      </c>
      <c r="I35" s="57">
        <v>400</v>
      </c>
      <c r="J35" s="57">
        <v>340</v>
      </c>
      <c r="K35" s="57">
        <v>300</v>
      </c>
      <c r="L35" s="57">
        <v>2800</v>
      </c>
      <c r="M35" s="57">
        <v>2380</v>
      </c>
      <c r="N35" s="57">
        <v>2100</v>
      </c>
      <c r="O35" s="57">
        <v>2800</v>
      </c>
      <c r="P35" s="57">
        <v>2380</v>
      </c>
      <c r="Q35" s="57">
        <v>2100</v>
      </c>
      <c r="R35" s="57">
        <v>800</v>
      </c>
      <c r="S35" s="57">
        <v>680</v>
      </c>
      <c r="T35" s="57"/>
      <c r="U35" s="57">
        <v>200</v>
      </c>
      <c r="V35" s="57">
        <v>170</v>
      </c>
      <c r="W35" s="57">
        <v>150</v>
      </c>
      <c r="X35" s="57">
        <v>60</v>
      </c>
      <c r="Y35" s="57">
        <v>51</v>
      </c>
      <c r="Z35" s="57">
        <v>45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500</v>
      </c>
      <c r="G36" s="57">
        <v>450</v>
      </c>
      <c r="H36" s="57">
        <v>250</v>
      </c>
      <c r="I36" s="57">
        <v>500</v>
      </c>
      <c r="J36" s="57">
        <v>450</v>
      </c>
      <c r="K36" s="57">
        <v>250</v>
      </c>
      <c r="L36" s="57">
        <v>240</v>
      </c>
      <c r="M36" s="57">
        <v>215</v>
      </c>
      <c r="N36" s="57">
        <v>120</v>
      </c>
      <c r="O36" s="57">
        <v>240</v>
      </c>
      <c r="P36" s="57">
        <v>215</v>
      </c>
      <c r="Q36" s="57">
        <v>120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750</v>
      </c>
      <c r="G37" s="57"/>
      <c r="H37" s="57"/>
      <c r="I37" s="57">
        <v>750</v>
      </c>
      <c r="J37" s="57"/>
      <c r="K37" s="57"/>
      <c r="L37" s="57">
        <v>5250</v>
      </c>
      <c r="M37" s="57"/>
      <c r="N37" s="57"/>
      <c r="O37" s="57">
        <v>5250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668.70025212704343</v>
      </c>
      <c r="G49" s="61">
        <v>607.07920700780551</v>
      </c>
      <c r="H49" s="61">
        <v>486.47830854930794</v>
      </c>
      <c r="I49" s="61">
        <v>660.40691331747826</v>
      </c>
      <c r="J49" s="61">
        <v>598.45705606069453</v>
      </c>
      <c r="K49" s="61">
        <v>478.88637209562376</v>
      </c>
      <c r="L49" s="61">
        <v>3712.6694624595457</v>
      </c>
      <c r="M49" s="61">
        <v>3278.8687520058825</v>
      </c>
      <c r="N49" s="61">
        <v>2686.4842470201665</v>
      </c>
      <c r="O49" s="61">
        <v>3707.2149170050002</v>
      </c>
      <c r="P49" s="61">
        <v>3272.251104947059</v>
      </c>
      <c r="Q49" s="61">
        <v>2663.3564429992944</v>
      </c>
      <c r="R49" s="61">
        <v>1448.72535266</v>
      </c>
      <c r="S49" s="61">
        <v>1356.7698804962499</v>
      </c>
      <c r="T49" s="61">
        <v>1243.4430701082499</v>
      </c>
      <c r="U49" s="61">
        <v>307.5971328748077</v>
      </c>
      <c r="V49" s="61">
        <v>311.56356061437504</v>
      </c>
      <c r="W49" s="61">
        <v>257.64953911755208</v>
      </c>
      <c r="X49" s="61">
        <v>111.58398123815385</v>
      </c>
      <c r="Y49" s="61">
        <v>111.42605064966666</v>
      </c>
      <c r="Z49" s="61">
        <v>78.689801725599992</v>
      </c>
      <c r="AA49" s="61">
        <v>1682.6686504187501</v>
      </c>
      <c r="AB49" s="61">
        <v>1725.4009908842856</v>
      </c>
      <c r="AC49" s="61">
        <v>1007.0866883453571</v>
      </c>
      <c r="AD49" s="61">
        <v>1244.3702118200001</v>
      </c>
    </row>
    <row r="50" spans="1:30" x14ac:dyDescent="0.25">
      <c r="D50" s="60" t="s">
        <v>95</v>
      </c>
      <c r="F50" s="62">
        <v>23</v>
      </c>
      <c r="G50" s="62">
        <v>18</v>
      </c>
      <c r="H50" s="62">
        <v>19</v>
      </c>
      <c r="I50" s="62">
        <v>23</v>
      </c>
      <c r="J50" s="62">
        <v>18</v>
      </c>
      <c r="K50" s="62">
        <v>19</v>
      </c>
      <c r="L50" s="62">
        <v>22</v>
      </c>
      <c r="M50" s="62">
        <v>17</v>
      </c>
      <c r="N50" s="62">
        <v>18</v>
      </c>
      <c r="O50" s="62">
        <v>22</v>
      </c>
      <c r="P50" s="62">
        <v>17</v>
      </c>
      <c r="Q50" s="62">
        <v>17</v>
      </c>
      <c r="R50" s="62">
        <v>9</v>
      </c>
      <c r="S50" s="62">
        <v>8</v>
      </c>
      <c r="T50" s="62">
        <v>8</v>
      </c>
      <c r="U50" s="62">
        <v>13</v>
      </c>
      <c r="V50" s="62">
        <v>12</v>
      </c>
      <c r="W50" s="62">
        <v>12</v>
      </c>
      <c r="X50" s="62">
        <v>13</v>
      </c>
      <c r="Y50" s="62">
        <v>12</v>
      </c>
      <c r="Z50" s="62">
        <v>11</v>
      </c>
      <c r="AA50" s="62">
        <v>8</v>
      </c>
      <c r="AB50" s="62">
        <v>7</v>
      </c>
      <c r="AC50" s="62">
        <v>7</v>
      </c>
      <c r="AD50" s="62">
        <v>6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5351.3499999999995</v>
      </c>
      <c r="N51" s="61">
        <v>4619.0599999999995</v>
      </c>
      <c r="O51" s="61">
        <v>7000</v>
      </c>
      <c r="P51" s="61">
        <v>5351.3499999999995</v>
      </c>
      <c r="Q51" s="61">
        <v>4619.0599999999995</v>
      </c>
      <c r="R51" s="61">
        <v>3000</v>
      </c>
      <c r="S51" s="61">
        <v>3000</v>
      </c>
      <c r="T51" s="61">
        <v>3000</v>
      </c>
      <c r="U51" s="61">
        <v>850</v>
      </c>
      <c r="V51" s="61">
        <v>850</v>
      </c>
      <c r="W51" s="61">
        <v>553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2240.6081364974998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165.688082847</v>
      </c>
      <c r="G52" s="61">
        <v>296.68367575000002</v>
      </c>
      <c r="H52" s="61">
        <v>132.55046627760001</v>
      </c>
      <c r="I52" s="61">
        <v>165.688082847</v>
      </c>
      <c r="J52" s="61">
        <v>296.68367575000002</v>
      </c>
      <c r="K52" s="61">
        <v>132.55046627760001</v>
      </c>
      <c r="L52" s="61">
        <v>240</v>
      </c>
      <c r="M52" s="61">
        <v>215</v>
      </c>
      <c r="N52" s="61">
        <v>120</v>
      </c>
      <c r="O52" s="61">
        <v>240</v>
      </c>
      <c r="P52" s="61">
        <v>215</v>
      </c>
      <c r="Q52" s="61">
        <v>120</v>
      </c>
      <c r="R52" s="61">
        <v>624.21471881999992</v>
      </c>
      <c r="S52" s="61">
        <v>624.21471881999992</v>
      </c>
      <c r="T52" s="61">
        <v>624.21471881999992</v>
      </c>
      <c r="U52" s="61">
        <v>139.78838641249999</v>
      </c>
      <c r="V52" s="61">
        <v>139.78838641249999</v>
      </c>
      <c r="W52" s="61">
        <v>118.82012845062499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154.40000000000003</v>
      </c>
      <c r="AD52" s="61">
        <v>416.22127091999999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811.76163557812504</v>
      </c>
      <c r="G55" s="65">
        <v>791.5306293604167</v>
      </c>
      <c r="H55" s="65">
        <v>600.85416027589292</v>
      </c>
      <c r="I55" s="65">
        <v>798.01163557812504</v>
      </c>
      <c r="J55" s="65">
        <v>773.19729602708333</v>
      </c>
      <c r="K55" s="65">
        <v>590.60416027589292</v>
      </c>
      <c r="L55" s="65">
        <v>4303.3692371875004</v>
      </c>
      <c r="M55" s="65">
        <v>4079.3180846249998</v>
      </c>
      <c r="N55" s="65">
        <v>3223.4172589821428</v>
      </c>
      <c r="O55" s="65">
        <v>4303.3692371875004</v>
      </c>
      <c r="P55" s="65">
        <v>4079.3180846249998</v>
      </c>
      <c r="Q55" s="65">
        <v>3260.5023162500001</v>
      </c>
      <c r="R55" s="65">
        <v>1879.193853</v>
      </c>
      <c r="S55" s="65">
        <v>1729.9814417166665</v>
      </c>
      <c r="T55" s="65">
        <v>1729.9814417166665</v>
      </c>
      <c r="U55" s="65">
        <v>309.95767728249996</v>
      </c>
      <c r="V55" s="65">
        <v>349.94709660312498</v>
      </c>
      <c r="W55" s="65">
        <v>267.95503211265623</v>
      </c>
      <c r="X55" s="65">
        <v>199.5</v>
      </c>
      <c r="Y55" s="65">
        <v>251</v>
      </c>
      <c r="Z55" s="65">
        <v>152.73333333333332</v>
      </c>
      <c r="AA55" s="65">
        <v>1527.3365241166666</v>
      </c>
      <c r="AB55" s="65">
        <v>1485.0031907833334</v>
      </c>
      <c r="AC55" s="65">
        <v>1149.3193788325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8</v>
      </c>
      <c r="G56" s="66">
        <v>6</v>
      </c>
      <c r="H56" s="66">
        <v>7</v>
      </c>
      <c r="I56" s="66">
        <v>8</v>
      </c>
      <c r="J56" s="66">
        <v>6</v>
      </c>
      <c r="K56" s="66">
        <v>7</v>
      </c>
      <c r="L56" s="66">
        <v>8</v>
      </c>
      <c r="M56" s="66">
        <v>6</v>
      </c>
      <c r="N56" s="66">
        <v>7</v>
      </c>
      <c r="O56" s="66">
        <v>8</v>
      </c>
      <c r="P56" s="66">
        <v>6</v>
      </c>
      <c r="Q56" s="66">
        <v>6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3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600.25970047727276</v>
      </c>
      <c r="G57" s="65">
        <v>489.48220993500001</v>
      </c>
      <c r="H57" s="65">
        <v>427.34871373333334</v>
      </c>
      <c r="I57" s="65">
        <v>600.25970047727276</v>
      </c>
      <c r="J57" s="65">
        <v>489.48220993500001</v>
      </c>
      <c r="K57" s="65">
        <v>427.34871373333334</v>
      </c>
      <c r="L57" s="65">
        <v>3333.9152647045457</v>
      </c>
      <c r="M57" s="65">
        <v>2751.486027635</v>
      </c>
      <c r="N57" s="65">
        <v>2456.0922823999999</v>
      </c>
      <c r="O57" s="65">
        <v>3333.9152647045457</v>
      </c>
      <c r="P57" s="65">
        <v>2751.486027635</v>
      </c>
      <c r="Q57" s="65">
        <v>2456.0922823999999</v>
      </c>
      <c r="R57" s="65">
        <v>1000</v>
      </c>
      <c r="S57" s="65">
        <v>960</v>
      </c>
      <c r="T57" s="65">
        <v>760</v>
      </c>
      <c r="U57" s="65">
        <v>285</v>
      </c>
      <c r="V57" s="65">
        <v>269.28571428571428</v>
      </c>
      <c r="W57" s="65">
        <v>223.71428571428572</v>
      </c>
      <c r="X57" s="65">
        <v>78.313474571428586</v>
      </c>
      <c r="Y57" s="65">
        <v>68.530739100000005</v>
      </c>
      <c r="Z57" s="65">
        <v>54.583333333333336</v>
      </c>
      <c r="AA57" s="65">
        <v>2525</v>
      </c>
      <c r="AB57" s="65">
        <v>4950</v>
      </c>
      <c r="AC57" s="65">
        <v>1980</v>
      </c>
      <c r="AD57" s="65">
        <v>925</v>
      </c>
    </row>
    <row r="58" spans="1:30" x14ac:dyDescent="0.25">
      <c r="A58" s="64"/>
      <c r="C58" t="s">
        <v>43</v>
      </c>
      <c r="D58" t="s">
        <v>95</v>
      </c>
      <c r="F58" s="66">
        <v>11</v>
      </c>
      <c r="G58" s="66">
        <v>10</v>
      </c>
      <c r="H58" s="66">
        <v>9</v>
      </c>
      <c r="I58" s="66">
        <v>11</v>
      </c>
      <c r="J58" s="66">
        <v>10</v>
      </c>
      <c r="K58" s="66">
        <v>9</v>
      </c>
      <c r="L58" s="66">
        <v>11</v>
      </c>
      <c r="M58" s="66">
        <v>10</v>
      </c>
      <c r="N58" s="66">
        <v>9</v>
      </c>
      <c r="O58" s="66">
        <v>11</v>
      </c>
      <c r="P58" s="66">
        <v>10</v>
      </c>
      <c r="Q58" s="66">
        <v>9</v>
      </c>
      <c r="R58" s="66">
        <v>3</v>
      </c>
      <c r="S58" s="66">
        <v>3</v>
      </c>
      <c r="T58" s="66">
        <v>2</v>
      </c>
      <c r="U58" s="66">
        <v>7</v>
      </c>
      <c r="V58" s="66">
        <v>7</v>
      </c>
      <c r="W58" s="66">
        <v>7</v>
      </c>
      <c r="X58" s="66">
        <v>7</v>
      </c>
      <c r="Y58" s="66">
        <v>7</v>
      </c>
      <c r="Z58" s="66">
        <v>6</v>
      </c>
      <c r="AA58" s="66">
        <v>2</v>
      </c>
      <c r="AB58" s="66">
        <v>1</v>
      </c>
      <c r="AC58" s="66">
        <v>1</v>
      </c>
      <c r="AD58" s="66">
        <v>2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570.78900226175006</v>
      </c>
      <c r="G59" s="65">
        <v>641.70992531399997</v>
      </c>
      <c r="H59" s="65">
        <v>396.9901056352</v>
      </c>
      <c r="I59" s="65">
        <v>550.60230410675001</v>
      </c>
      <c r="J59" s="65">
        <v>619.11056679000001</v>
      </c>
      <c r="K59" s="65">
        <v>372.82450809519997</v>
      </c>
      <c r="L59" s="65">
        <v>3526.2354549533334</v>
      </c>
      <c r="M59" s="65">
        <v>3750</v>
      </c>
      <c r="N59" s="65">
        <v>1843.9825459439999</v>
      </c>
      <c r="O59" s="65">
        <v>3486.2354549533334</v>
      </c>
      <c r="P59" s="65">
        <v>3637.5</v>
      </c>
      <c r="Q59" s="65">
        <v>1804.6075459439999</v>
      </c>
      <c r="R59" s="65">
        <v>1466.9822049799998</v>
      </c>
      <c r="S59" s="65">
        <v>1392.1073594099998</v>
      </c>
      <c r="T59" s="65">
        <v>1079.2000785719999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1508.1106354599999</v>
      </c>
    </row>
    <row r="60" spans="1:30" x14ac:dyDescent="0.25">
      <c r="C60" t="s">
        <v>46</v>
      </c>
      <c r="D60" t="s">
        <v>95</v>
      </c>
      <c r="F60" s="66">
        <v>4</v>
      </c>
      <c r="G60" s="66">
        <v>2</v>
      </c>
      <c r="H60" s="66">
        <v>3</v>
      </c>
      <c r="I60" s="66">
        <v>4</v>
      </c>
      <c r="J60" s="66">
        <v>2</v>
      </c>
      <c r="K60" s="66">
        <v>3</v>
      </c>
      <c r="L60" s="66">
        <v>3</v>
      </c>
      <c r="M60" s="66">
        <v>1</v>
      </c>
      <c r="N60" s="66">
        <v>2</v>
      </c>
      <c r="O60" s="66">
        <v>3</v>
      </c>
      <c r="P60" s="66">
        <v>1</v>
      </c>
      <c r="Q60" s="66">
        <v>2</v>
      </c>
      <c r="R60" s="66">
        <v>3</v>
      </c>
      <c r="S60" s="66">
        <v>2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629.2281415448</v>
      </c>
      <c r="G62" s="65">
        <v>570.82631156850005</v>
      </c>
      <c r="H62" s="65">
        <v>456.88127588834647</v>
      </c>
      <c r="I62" s="65">
        <v>623.84502203679995</v>
      </c>
      <c r="J62" s="65">
        <v>567.34948718019234</v>
      </c>
      <c r="K62" s="65">
        <v>451.70293355834644</v>
      </c>
      <c r="L62" s="65">
        <v>3479.907031382857</v>
      </c>
      <c r="M62" s="65">
        <v>3131.8657541124999</v>
      </c>
      <c r="N62" s="65">
        <v>2552.8966497202305</v>
      </c>
      <c r="O62" s="65">
        <v>3471.3356028114285</v>
      </c>
      <c r="P62" s="65">
        <v>3122.4907541124999</v>
      </c>
      <c r="Q62" s="65">
        <v>2592.9230408452308</v>
      </c>
      <c r="R62" s="65">
        <v>1285.5040248485714</v>
      </c>
      <c r="S62" s="65">
        <v>1170.3598406616666</v>
      </c>
      <c r="T62" s="65">
        <v>1019.2574268109998</v>
      </c>
      <c r="U62" s="65">
        <v>287.6403030413889</v>
      </c>
      <c r="V62" s="65">
        <v>275.41808081916668</v>
      </c>
      <c r="W62" s="65">
        <v>237.64382993451389</v>
      </c>
      <c r="X62" s="65">
        <v>77.759175609600007</v>
      </c>
      <c r="Y62" s="65">
        <v>70.911260779599999</v>
      </c>
      <c r="Z62" s="65">
        <v>59.154202109066674</v>
      </c>
      <c r="AA62" s="65">
        <v>1919.224867225</v>
      </c>
      <c r="AB62" s="65">
        <v>2051.7613872379998</v>
      </c>
      <c r="AC62" s="65">
        <v>1168.4513636834999</v>
      </c>
      <c r="AD62" s="65">
        <v>1216.5553177300001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13</v>
      </c>
      <c r="H63" s="66">
        <v>14</v>
      </c>
      <c r="I63" s="66">
        <v>15</v>
      </c>
      <c r="J63" s="66">
        <v>13</v>
      </c>
      <c r="K63" s="66">
        <v>14</v>
      </c>
      <c r="L63" s="66">
        <v>14</v>
      </c>
      <c r="M63" s="66">
        <v>12</v>
      </c>
      <c r="N63" s="66">
        <v>13</v>
      </c>
      <c r="O63" s="66">
        <v>14</v>
      </c>
      <c r="P63" s="66">
        <v>12</v>
      </c>
      <c r="Q63" s="66">
        <v>13</v>
      </c>
      <c r="R63" s="66">
        <v>7</v>
      </c>
      <c r="S63" s="66">
        <v>6</v>
      </c>
      <c r="T63" s="66">
        <v>6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4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774.17091893750001</v>
      </c>
      <c r="G64" s="65">
        <v>748.89455858333338</v>
      </c>
      <c r="H64" s="65">
        <v>680</v>
      </c>
      <c r="I64" s="65">
        <v>774.17091893750001</v>
      </c>
      <c r="J64" s="65">
        <v>748.89455858333338</v>
      </c>
      <c r="K64" s="65">
        <v>680</v>
      </c>
      <c r="L64" s="65">
        <v>3477.5074336875</v>
      </c>
      <c r="M64" s="65">
        <v>3209.4599115833335</v>
      </c>
      <c r="N64" s="65">
        <v>3239.6866666666665</v>
      </c>
      <c r="O64" s="65">
        <v>3477.5074336875</v>
      </c>
      <c r="P64" s="65">
        <v>3209.4599115833335</v>
      </c>
      <c r="Q64" s="65">
        <v>3059.5299999999997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2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711.25</v>
      </c>
      <c r="G66" s="65">
        <v>630</v>
      </c>
      <c r="H66" s="65">
        <v>403.375</v>
      </c>
      <c r="I66" s="65">
        <v>683.75</v>
      </c>
      <c r="J66" s="65">
        <v>575</v>
      </c>
      <c r="K66" s="65">
        <v>367.5</v>
      </c>
      <c r="L66" s="65">
        <v>4762.5</v>
      </c>
      <c r="M66" s="65">
        <v>4265</v>
      </c>
      <c r="N66" s="65">
        <v>2725</v>
      </c>
      <c r="O66" s="65">
        <v>4762.5</v>
      </c>
      <c r="P66" s="65">
        <v>4265</v>
      </c>
      <c r="Q66" s="65">
        <v>2725</v>
      </c>
      <c r="R66" s="65">
        <v>1040</v>
      </c>
      <c r="S66" s="65">
        <v>832</v>
      </c>
      <c r="T66" s="65">
        <v>832</v>
      </c>
      <c r="U66" s="65">
        <v>500</v>
      </c>
      <c r="V66" s="65">
        <v>850</v>
      </c>
      <c r="W66" s="65">
        <v>351.5</v>
      </c>
      <c r="X66" s="65">
        <v>86.5</v>
      </c>
      <c r="Y66" s="65">
        <v>128</v>
      </c>
      <c r="Z66" s="65">
        <v>83.2</v>
      </c>
      <c r="AA66" s="65">
        <v>446</v>
      </c>
      <c r="AB66" s="65">
        <v>319</v>
      </c>
      <c r="AC66" s="65">
        <v>207.35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4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544.1677261914167</v>
      </c>
      <c r="G69" s="65">
        <v>493.7241949978</v>
      </c>
      <c r="H69" s="65">
        <v>417.82806731869096</v>
      </c>
      <c r="I69" s="65">
        <v>539.43882680641673</v>
      </c>
      <c r="J69" s="65">
        <v>491.45432329300002</v>
      </c>
      <c r="K69" s="65">
        <v>412.66926798959997</v>
      </c>
      <c r="L69" s="65">
        <v>3036.5249342372731</v>
      </c>
      <c r="M69" s="65">
        <v>2793.8733640388891</v>
      </c>
      <c r="N69" s="65">
        <v>2350.7795633487999</v>
      </c>
      <c r="O69" s="65">
        <v>3036.5249342372731</v>
      </c>
      <c r="P69" s="65">
        <v>2793.8733640388891</v>
      </c>
      <c r="Q69" s="65">
        <v>2211.9772926097776</v>
      </c>
      <c r="R69" s="65">
        <v>1000.189322988</v>
      </c>
      <c r="S69" s="65">
        <v>876.05367970499992</v>
      </c>
      <c r="T69" s="65">
        <v>811.4000589289999</v>
      </c>
      <c r="U69" s="65">
        <v>306.12179262000001</v>
      </c>
      <c r="V69" s="65">
        <v>312.71062013714288</v>
      </c>
      <c r="W69" s="65">
        <v>252.49679262000001</v>
      </c>
      <c r="X69" s="65">
        <v>75.448969511999991</v>
      </c>
      <c r="Y69" s="65">
        <v>70.016086827999999</v>
      </c>
      <c r="Z69" s="65">
        <v>55.181303163599999</v>
      </c>
      <c r="AA69" s="65">
        <v>2660.1132103333334</v>
      </c>
      <c r="AB69" s="65">
        <v>2274.59912128</v>
      </c>
      <c r="AC69" s="65">
        <v>1014.1162273066666</v>
      </c>
      <c r="AD69" s="65">
        <v>916.55531772999996</v>
      </c>
    </row>
    <row r="70" spans="1:30" x14ac:dyDescent="0.25">
      <c r="C70" t="s">
        <v>41</v>
      </c>
      <c r="D70" t="s">
        <v>95</v>
      </c>
      <c r="F70" s="66">
        <v>12</v>
      </c>
      <c r="G70" s="66">
        <v>10</v>
      </c>
      <c r="H70" s="66">
        <v>11</v>
      </c>
      <c r="I70" s="66">
        <v>12</v>
      </c>
      <c r="J70" s="66">
        <v>10</v>
      </c>
      <c r="K70" s="66">
        <v>11</v>
      </c>
      <c r="L70" s="66">
        <v>11</v>
      </c>
      <c r="M70" s="66">
        <v>9</v>
      </c>
      <c r="N70" s="66">
        <v>10</v>
      </c>
      <c r="O70" s="66">
        <v>11</v>
      </c>
      <c r="P70" s="66">
        <v>9</v>
      </c>
      <c r="Q70" s="66">
        <v>9</v>
      </c>
      <c r="R70" s="66">
        <v>5</v>
      </c>
      <c r="S70" s="66">
        <v>4</v>
      </c>
      <c r="T70" s="66">
        <v>4</v>
      </c>
      <c r="U70" s="66">
        <v>8</v>
      </c>
      <c r="V70" s="66">
        <v>7</v>
      </c>
      <c r="W70" s="66">
        <v>8</v>
      </c>
      <c r="X70" s="66">
        <v>8</v>
      </c>
      <c r="Y70" s="66">
        <v>7</v>
      </c>
      <c r="Z70" s="66">
        <v>6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776.27327115624996</v>
      </c>
      <c r="G71" s="65">
        <v>748.39459205416676</v>
      </c>
      <c r="H71" s="65">
        <v>688.40970731041671</v>
      </c>
      <c r="I71" s="65">
        <v>776.27327115624996</v>
      </c>
      <c r="J71" s="65">
        <v>748.39459205416676</v>
      </c>
      <c r="K71" s="65">
        <v>688.40970731041671</v>
      </c>
      <c r="L71" s="65">
        <v>3998.4884743749999</v>
      </c>
      <c r="M71" s="65">
        <v>3531.5195025833332</v>
      </c>
      <c r="N71" s="65">
        <v>3464.9536042916666</v>
      </c>
      <c r="O71" s="65">
        <v>3998.4884743749999</v>
      </c>
      <c r="P71" s="65">
        <v>3531.5195025833332</v>
      </c>
      <c r="Q71" s="65">
        <v>3664.6512991666664</v>
      </c>
      <c r="R71" s="65">
        <v>1597.581559</v>
      </c>
      <c r="S71" s="65">
        <v>1357.9443251499999</v>
      </c>
      <c r="T71" s="65">
        <v>1357.9443251499999</v>
      </c>
      <c r="U71" s="65">
        <v>144.89419320625001</v>
      </c>
      <c r="V71" s="65">
        <v>144.89419320625001</v>
      </c>
      <c r="W71" s="65">
        <v>134.41006422531251</v>
      </c>
      <c r="X71" s="65">
        <v>125</v>
      </c>
      <c r="Y71" s="65">
        <v>125</v>
      </c>
      <c r="Z71" s="65">
        <v>125</v>
      </c>
      <c r="AA71" s="65">
        <v>2636.0095723499999</v>
      </c>
      <c r="AB71" s="65">
        <v>2636.0095723499999</v>
      </c>
      <c r="AC71" s="65">
        <v>2240.6081364974998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1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820.71428571428567</v>
      </c>
      <c r="G73" s="65">
        <v>749</v>
      </c>
      <c r="H73" s="65">
        <v>516.35</v>
      </c>
      <c r="I73" s="65">
        <v>801.57142857142856</v>
      </c>
      <c r="J73" s="65">
        <v>722.5</v>
      </c>
      <c r="K73" s="65">
        <v>498.85</v>
      </c>
      <c r="L73" s="65">
        <v>4611.8571428571431</v>
      </c>
      <c r="M73" s="65">
        <v>4000.2699999999995</v>
      </c>
      <c r="N73" s="65">
        <v>2890.8119999999999</v>
      </c>
      <c r="O73" s="65">
        <v>4594.7142857142853</v>
      </c>
      <c r="P73" s="65">
        <v>3977.7699999999995</v>
      </c>
      <c r="Q73" s="65">
        <v>2875.0619999999999</v>
      </c>
      <c r="R73" s="65">
        <v>2146.6666666666665</v>
      </c>
      <c r="S73" s="65">
        <v>1997.3333333333333</v>
      </c>
      <c r="T73" s="65">
        <v>1781.3333333333333</v>
      </c>
      <c r="U73" s="65">
        <v>420</v>
      </c>
      <c r="V73" s="65">
        <v>420</v>
      </c>
      <c r="W73" s="65">
        <v>401.5</v>
      </c>
      <c r="X73" s="65">
        <v>180.5</v>
      </c>
      <c r="Y73" s="65">
        <v>180.5</v>
      </c>
      <c r="Z73" s="65">
        <v>102.375</v>
      </c>
      <c r="AA73" s="65">
        <v>711.25</v>
      </c>
      <c r="AB73" s="65">
        <v>872.66666666666663</v>
      </c>
      <c r="AC73" s="65">
        <v>588.88333333333333</v>
      </c>
      <c r="AD73" s="65">
        <v>1900</v>
      </c>
    </row>
    <row r="74" spans="1:30" x14ac:dyDescent="0.25">
      <c r="C74" t="s">
        <v>47</v>
      </c>
      <c r="D74" t="s">
        <v>95</v>
      </c>
      <c r="F74" s="66">
        <v>7</v>
      </c>
      <c r="G74" s="66">
        <v>5</v>
      </c>
      <c r="H74" s="66">
        <v>5</v>
      </c>
      <c r="I74" s="66">
        <v>7</v>
      </c>
      <c r="J74" s="66">
        <v>5</v>
      </c>
      <c r="K74" s="66">
        <v>5</v>
      </c>
      <c r="L74" s="66">
        <v>7</v>
      </c>
      <c r="M74" s="66">
        <v>5</v>
      </c>
      <c r="N74" s="66">
        <v>5</v>
      </c>
      <c r="O74" s="66">
        <v>7</v>
      </c>
      <c r="P74" s="66">
        <v>5</v>
      </c>
      <c r="Q74" s="66">
        <v>5</v>
      </c>
      <c r="R74" s="66">
        <v>3</v>
      </c>
      <c r="S74" s="66">
        <v>3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4</v>
      </c>
      <c r="AB74" s="66">
        <v>3</v>
      </c>
      <c r="AC74" s="66">
        <v>3</v>
      </c>
      <c r="AD74" s="66">
        <v>2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761.50930846250003</v>
      </c>
      <c r="G76" s="65">
        <v>696.27297202031252</v>
      </c>
      <c r="H76" s="65">
        <v>563.69212465902774</v>
      </c>
      <c r="I76" s="65">
        <v>761.50930846250003</v>
      </c>
      <c r="J76" s="65">
        <v>696.27297202031252</v>
      </c>
      <c r="K76" s="65">
        <v>563.69212465902774</v>
      </c>
      <c r="L76" s="65">
        <v>4139.3953897500005</v>
      </c>
      <c r="M76" s="65">
        <v>3762.44481346875</v>
      </c>
      <c r="N76" s="65">
        <v>3092.7623125416667</v>
      </c>
      <c r="O76" s="65">
        <v>4139.3953897500005</v>
      </c>
      <c r="P76" s="65">
        <v>3762.44481346875</v>
      </c>
      <c r="Q76" s="65">
        <v>3104.2442371874999</v>
      </c>
      <c r="R76" s="65">
        <v>1932.5271863333335</v>
      </c>
      <c r="S76" s="65">
        <v>1852.6481083833332</v>
      </c>
      <c r="T76" s="65">
        <v>1692.6481083833332</v>
      </c>
      <c r="U76" s="65">
        <v>204.96976948749997</v>
      </c>
      <c r="V76" s="65">
        <v>205.79806440208333</v>
      </c>
      <c r="W76" s="65">
        <v>186.40287549294641</v>
      </c>
      <c r="X76" s="65">
        <v>180</v>
      </c>
      <c r="Y76" s="65">
        <v>204.25</v>
      </c>
      <c r="Z76" s="65">
        <v>136.125</v>
      </c>
      <c r="AA76" s="65">
        <v>3028.6698574500001</v>
      </c>
      <c r="AB76" s="65">
        <v>3028.6698574500001</v>
      </c>
      <c r="AC76" s="65">
        <v>1740.2027121658332</v>
      </c>
      <c r="AD76" s="65">
        <v>1300</v>
      </c>
    </row>
    <row r="77" spans="1:30" x14ac:dyDescent="0.25">
      <c r="C77" t="s">
        <v>40</v>
      </c>
      <c r="D77" t="s">
        <v>95</v>
      </c>
      <c r="F77" s="66">
        <v>10</v>
      </c>
      <c r="G77" s="66">
        <v>8</v>
      </c>
      <c r="H77" s="66">
        <v>9</v>
      </c>
      <c r="I77" s="66">
        <v>10</v>
      </c>
      <c r="J77" s="66">
        <v>8</v>
      </c>
      <c r="K77" s="66">
        <v>9</v>
      </c>
      <c r="L77" s="66">
        <v>10</v>
      </c>
      <c r="M77" s="66">
        <v>8</v>
      </c>
      <c r="N77" s="66">
        <v>9</v>
      </c>
      <c r="O77" s="66">
        <v>10</v>
      </c>
      <c r="P77" s="66">
        <v>8</v>
      </c>
      <c r="Q77" s="66">
        <v>8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3</v>
      </c>
      <c r="AB77" s="66">
        <v>3</v>
      </c>
      <c r="AC77" s="66">
        <v>3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526.22862643283327</v>
      </c>
      <c r="G78" s="65">
        <v>578.33673514999998</v>
      </c>
      <c r="H78" s="65">
        <v>413.86009325552004</v>
      </c>
      <c r="I78" s="65">
        <v>507.89529309949995</v>
      </c>
      <c r="J78" s="65">
        <v>556.33673514999998</v>
      </c>
      <c r="K78" s="65">
        <v>399.51009325552002</v>
      </c>
      <c r="L78" s="65">
        <v>2382.2893499349998</v>
      </c>
      <c r="M78" s="65">
        <v>2531.6759469500003</v>
      </c>
      <c r="N78" s="65">
        <v>1988.8050183775999</v>
      </c>
      <c r="O78" s="65">
        <v>2382.2893499349998</v>
      </c>
      <c r="P78" s="65">
        <v>2531.6759469500003</v>
      </c>
      <c r="Q78" s="65">
        <v>1988.8050183775999</v>
      </c>
      <c r="R78" s="65">
        <v>1138.9106320399999</v>
      </c>
      <c r="S78" s="65">
        <v>916</v>
      </c>
      <c r="T78" s="65">
        <v>911.12850563199993</v>
      </c>
      <c r="U78" s="65">
        <v>477.5</v>
      </c>
      <c r="V78" s="65">
        <v>470</v>
      </c>
      <c r="W78" s="65">
        <v>394.33333333333331</v>
      </c>
      <c r="X78" s="65">
        <v>82.666666666666671</v>
      </c>
      <c r="Y78" s="65">
        <v>80.666666666666671</v>
      </c>
      <c r="Z78" s="65">
        <v>53.733333333333327</v>
      </c>
      <c r="AA78" s="65">
        <v>319.5</v>
      </c>
      <c r="AB78" s="65">
        <v>188.45</v>
      </c>
      <c r="AC78" s="65">
        <v>180.875</v>
      </c>
      <c r="AD78" s="65">
        <v>755.40709030666676</v>
      </c>
    </row>
    <row r="79" spans="1:30" x14ac:dyDescent="0.25">
      <c r="C79" t="s">
        <v>43</v>
      </c>
      <c r="D79" t="s">
        <v>95</v>
      </c>
      <c r="F79" s="66">
        <v>6</v>
      </c>
      <c r="G79" s="66">
        <v>5</v>
      </c>
      <c r="H79" s="66">
        <v>5</v>
      </c>
      <c r="I79" s="66">
        <v>6</v>
      </c>
      <c r="J79" s="66">
        <v>5</v>
      </c>
      <c r="K79" s="66">
        <v>5</v>
      </c>
      <c r="L79" s="66">
        <v>6</v>
      </c>
      <c r="M79" s="66">
        <v>5</v>
      </c>
      <c r="N79" s="66">
        <v>5</v>
      </c>
      <c r="O79" s="66">
        <v>6</v>
      </c>
      <c r="P79" s="66">
        <v>5</v>
      </c>
      <c r="Q79" s="66">
        <v>5</v>
      </c>
      <c r="R79" s="66">
        <v>3</v>
      </c>
      <c r="S79" s="66">
        <v>2</v>
      </c>
      <c r="T79" s="66">
        <v>3</v>
      </c>
      <c r="U79" s="66">
        <v>4</v>
      </c>
      <c r="V79" s="66">
        <v>4</v>
      </c>
      <c r="W79" s="66">
        <v>3</v>
      </c>
      <c r="X79" s="66">
        <v>3</v>
      </c>
      <c r="Y79" s="66">
        <v>3</v>
      </c>
      <c r="Z79" s="66">
        <v>3</v>
      </c>
      <c r="AA79" s="66">
        <v>2</v>
      </c>
      <c r="AB79" s="66">
        <v>2</v>
      </c>
      <c r="AC79" s="66">
        <v>2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658.23442224285714</v>
      </c>
      <c r="G80" s="65">
        <v>493.11165484559996</v>
      </c>
      <c r="H80" s="65">
        <v>420.11165484559996</v>
      </c>
      <c r="I80" s="65">
        <v>646.69916615428576</v>
      </c>
      <c r="J80" s="65">
        <v>484.07191143599994</v>
      </c>
      <c r="K80" s="65">
        <v>405.61229632159996</v>
      </c>
      <c r="L80" s="65">
        <v>4331.8396961666667</v>
      </c>
      <c r="M80" s="65">
        <v>3245.7076354000001</v>
      </c>
      <c r="N80" s="65">
        <v>2644.4576354000001</v>
      </c>
      <c r="O80" s="65">
        <v>4311.8396961666667</v>
      </c>
      <c r="P80" s="65">
        <v>3217.5826354000001</v>
      </c>
      <c r="Q80" s="65">
        <v>2624.7701354000001</v>
      </c>
      <c r="R80" s="65">
        <v>1274.7382396066666</v>
      </c>
      <c r="S80" s="65">
        <v>1154.7382396066666</v>
      </c>
      <c r="T80" s="65">
        <v>1068.1073594099998</v>
      </c>
      <c r="U80" s="65">
        <v>326.98717047999997</v>
      </c>
      <c r="V80" s="65">
        <v>311.98717047999997</v>
      </c>
      <c r="W80" s="65">
        <v>301.98717047999997</v>
      </c>
      <c r="X80" s="65">
        <v>60.518351219199999</v>
      </c>
      <c r="Y80" s="65">
        <v>55.622521559200003</v>
      </c>
      <c r="Z80" s="65">
        <v>39.971954745399998</v>
      </c>
      <c r="AA80" s="65">
        <v>1245.4465436666667</v>
      </c>
      <c r="AB80" s="65">
        <v>1307.4486819199999</v>
      </c>
      <c r="AC80" s="65">
        <v>733.62434095999993</v>
      </c>
      <c r="AD80" s="65">
        <v>2600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1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320</v>
      </c>
      <c r="I8" s="57">
        <v>800</v>
      </c>
      <c r="J8" s="57">
        <v>530</v>
      </c>
      <c r="K8" s="57">
        <v>320</v>
      </c>
      <c r="L8" s="57">
        <v>4500</v>
      </c>
      <c r="M8" s="57">
        <v>3375</v>
      </c>
      <c r="N8" s="57">
        <v>1800</v>
      </c>
      <c r="O8" s="57">
        <v>4500</v>
      </c>
      <c r="P8" s="57">
        <v>3375</v>
      </c>
      <c r="Q8" s="57">
        <v>1800</v>
      </c>
      <c r="R8" s="57">
        <v>1200</v>
      </c>
      <c r="S8" s="57">
        <v>1200</v>
      </c>
      <c r="T8" s="57">
        <v>720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1980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716.78105405550002</v>
      </c>
      <c r="G14" s="57">
        <v>525.63943964069995</v>
      </c>
      <c r="H14" s="57">
        <v>341.66563576645501</v>
      </c>
      <c r="I14" s="57">
        <v>716.78105405550002</v>
      </c>
      <c r="J14" s="57">
        <v>525.63943964069995</v>
      </c>
      <c r="K14" s="57">
        <v>341.66563576645501</v>
      </c>
      <c r="L14" s="57">
        <v>4778.5403603700006</v>
      </c>
      <c r="M14" s="57">
        <v>3504.262930938</v>
      </c>
      <c r="N14" s="57">
        <v>2277.7709051096999</v>
      </c>
      <c r="O14" s="57">
        <v>4778.5403603700006</v>
      </c>
      <c r="P14" s="57">
        <v>3504.262930938</v>
      </c>
      <c r="Q14" s="57">
        <v>2277.7709051096999</v>
      </c>
      <c r="R14" s="57"/>
      <c r="S14" s="57"/>
      <c r="T14" s="57"/>
      <c r="U14" s="57">
        <v>159.28467867900002</v>
      </c>
      <c r="V14" s="57">
        <v>159.28467867900002</v>
      </c>
      <c r="W14" s="57">
        <v>103.53504114135002</v>
      </c>
      <c r="X14" s="57">
        <v>26.5474464465</v>
      </c>
      <c r="Y14" s="57">
        <v>19.464587734573801</v>
      </c>
      <c r="Z14" s="57">
        <v>12.651982027472968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>
        <v>432</v>
      </c>
      <c r="G17" s="57">
        <v>427.8</v>
      </c>
      <c r="H17" s="57">
        <v>363.63</v>
      </c>
      <c r="I17" s="57">
        <v>432</v>
      </c>
      <c r="J17" s="57">
        <v>427.8</v>
      </c>
      <c r="K17" s="57">
        <v>363.63</v>
      </c>
      <c r="L17" s="57">
        <v>3600</v>
      </c>
      <c r="M17" s="57">
        <v>3300</v>
      </c>
      <c r="N17" s="57">
        <v>2805</v>
      </c>
      <c r="O17" s="57">
        <v>3600</v>
      </c>
      <c r="P17" s="57">
        <v>3300</v>
      </c>
      <c r="Q17" s="57">
        <v>2805</v>
      </c>
      <c r="R17" s="57">
        <v>1800</v>
      </c>
      <c r="S17" s="57">
        <v>1710</v>
      </c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240.12765629999998</v>
      </c>
      <c r="G18" s="57">
        <v>240.12765629999998</v>
      </c>
      <c r="H18" s="57"/>
      <c r="I18" s="57">
        <v>240.12765629999998</v>
      </c>
      <c r="J18" s="57">
        <v>240.12765629999998</v>
      </c>
      <c r="K18" s="57"/>
      <c r="L18" s="57">
        <v>1048.5574325099999</v>
      </c>
      <c r="M18" s="57">
        <v>1048.5574325099999</v>
      </c>
      <c r="N18" s="57"/>
      <c r="O18" s="57">
        <v>1048.5574325099999</v>
      </c>
      <c r="P18" s="57">
        <v>1048.5574325099999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420</v>
      </c>
      <c r="G19" s="57">
        <v>420</v>
      </c>
      <c r="H19" s="57">
        <v>273</v>
      </c>
      <c r="I19" s="57">
        <v>342</v>
      </c>
      <c r="J19" s="57">
        <v>342</v>
      </c>
      <c r="K19" s="57">
        <v>222</v>
      </c>
      <c r="L19" s="57">
        <v>2400</v>
      </c>
      <c r="M19" s="57">
        <v>2400</v>
      </c>
      <c r="N19" s="57">
        <v>1560</v>
      </c>
      <c r="O19" s="57">
        <v>2400</v>
      </c>
      <c r="P19" s="57">
        <v>2400</v>
      </c>
      <c r="Q19" s="57">
        <v>1560</v>
      </c>
      <c r="R19" s="57">
        <v>1040</v>
      </c>
      <c r="S19" s="57">
        <v>832</v>
      </c>
      <c r="T19" s="57">
        <v>832</v>
      </c>
      <c r="U19" s="57">
        <v>600</v>
      </c>
      <c r="V19" s="57">
        <v>600</v>
      </c>
      <c r="W19" s="57">
        <v>390</v>
      </c>
      <c r="X19" s="57">
        <v>90</v>
      </c>
      <c r="Y19" s="57">
        <v>90</v>
      </c>
      <c r="Z19" s="57">
        <v>58.5</v>
      </c>
      <c r="AA19" s="57">
        <v>315</v>
      </c>
      <c r="AB19" s="57">
        <v>225</v>
      </c>
      <c r="AC19" s="57">
        <v>146.25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410</v>
      </c>
      <c r="G23" s="57">
        <v>410</v>
      </c>
      <c r="H23" s="57">
        <v>328</v>
      </c>
      <c r="I23" s="57">
        <v>410</v>
      </c>
      <c r="J23" s="57">
        <v>410</v>
      </c>
      <c r="K23" s="57">
        <v>328</v>
      </c>
      <c r="L23" s="57">
        <v>3500</v>
      </c>
      <c r="M23" s="57">
        <v>3500</v>
      </c>
      <c r="N23" s="57">
        <v>2800</v>
      </c>
      <c r="O23" s="57">
        <v>3500</v>
      </c>
      <c r="P23" s="57">
        <v>3500</v>
      </c>
      <c r="Q23" s="57">
        <v>2800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800</v>
      </c>
      <c r="G25" s="57"/>
      <c r="H25" s="57">
        <v>720</v>
      </c>
      <c r="I25" s="57">
        <v>800</v>
      </c>
      <c r="J25" s="57"/>
      <c r="K25" s="57">
        <v>720</v>
      </c>
      <c r="L25" s="57">
        <v>4000</v>
      </c>
      <c r="M25" s="57"/>
      <c r="N25" s="57">
        <v>3600</v>
      </c>
      <c r="O25" s="57">
        <v>4000</v>
      </c>
      <c r="P25" s="57"/>
      <c r="Q25" s="57">
        <v>3600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360.19148444999996</v>
      </c>
      <c r="G29" s="57">
        <v>360.19148444999996</v>
      </c>
      <c r="H29" s="57">
        <v>288.15318755999999</v>
      </c>
      <c r="I29" s="57">
        <v>360.19148444999996</v>
      </c>
      <c r="J29" s="57">
        <v>360.19148444999996</v>
      </c>
      <c r="K29" s="57">
        <v>288.15318755999999</v>
      </c>
      <c r="L29" s="57">
        <v>1347.1161518429999</v>
      </c>
      <c r="M29" s="57">
        <v>1347.1161518429999</v>
      </c>
      <c r="N29" s="57">
        <v>1077.6929214744</v>
      </c>
      <c r="O29" s="57">
        <v>1347.1161518429999</v>
      </c>
      <c r="P29" s="57">
        <v>1347.1161518429999</v>
      </c>
      <c r="Q29" s="57">
        <v>1077.6929214744</v>
      </c>
      <c r="R29" s="57">
        <v>576.30637511999998</v>
      </c>
      <c r="S29" s="57">
        <v>576.30637511999998</v>
      </c>
      <c r="T29" s="57">
        <v>461.045100096</v>
      </c>
      <c r="U29" s="57">
        <v>360.19148444999996</v>
      </c>
      <c r="V29" s="57">
        <v>360.19148444999996</v>
      </c>
      <c r="W29" s="57">
        <v>288.15318755999999</v>
      </c>
      <c r="X29" s="57">
        <v>34.258212298799997</v>
      </c>
      <c r="Y29" s="57">
        <v>34.258212298799997</v>
      </c>
      <c r="Z29" s="57">
        <v>27.406569839040003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544.28935428</v>
      </c>
      <c r="G30" s="57">
        <v>435.43148342399996</v>
      </c>
      <c r="H30" s="57">
        <v>435.43148342399996</v>
      </c>
      <c r="I30" s="57">
        <v>544.28935428</v>
      </c>
      <c r="J30" s="57">
        <v>435.43148342399996</v>
      </c>
      <c r="K30" s="57">
        <v>435.43148342399996</v>
      </c>
      <c r="L30" s="57">
        <v>2881.5318755999997</v>
      </c>
      <c r="M30" s="57">
        <v>2305.2255004799999</v>
      </c>
      <c r="N30" s="57">
        <v>2305.2255004799999</v>
      </c>
      <c r="O30" s="57">
        <v>2881.5318755999997</v>
      </c>
      <c r="P30" s="57">
        <v>2305.2255004799999</v>
      </c>
      <c r="Q30" s="57">
        <v>2305.2255004799999</v>
      </c>
      <c r="R30" s="57"/>
      <c r="S30" s="57"/>
      <c r="T30" s="57"/>
      <c r="U30" s="57"/>
      <c r="V30" s="57"/>
      <c r="W30" s="57"/>
      <c r="X30" s="57">
        <v>109.658296377</v>
      </c>
      <c r="Y30" s="57">
        <v>93.209551920449996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165.688082847</v>
      </c>
      <c r="G31" s="57">
        <v>161.37028802249432</v>
      </c>
      <c r="H31" s="57">
        <v>132.55046627760001</v>
      </c>
      <c r="I31" s="57">
        <v>165.688082847</v>
      </c>
      <c r="J31" s="57">
        <v>161.37028802249432</v>
      </c>
      <c r="K31" s="57">
        <v>132.55046627760001</v>
      </c>
      <c r="L31" s="57">
        <v>1328.7063648599999</v>
      </c>
      <c r="M31" s="57">
        <v>1262.7486513074246</v>
      </c>
      <c r="N31" s="57">
        <v>1062.965091888</v>
      </c>
      <c r="O31" s="57">
        <v>1328.7063648599999</v>
      </c>
      <c r="P31" s="57">
        <v>1262.7486513074246</v>
      </c>
      <c r="Q31" s="57">
        <v>1062.965091888</v>
      </c>
      <c r="R31" s="57">
        <v>1376.7318961199999</v>
      </c>
      <c r="S31" s="57">
        <v>1250.7615687564103</v>
      </c>
      <c r="T31" s="57">
        <v>1101.3855168959999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154.40000000000003</v>
      </c>
      <c r="AD31" s="57">
        <v>416.22127091999999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450</v>
      </c>
      <c r="H32" s="57">
        <v>350</v>
      </c>
      <c r="I32" s="57">
        <v>700</v>
      </c>
      <c r="J32" s="57">
        <v>450</v>
      </c>
      <c r="K32" s="57">
        <v>350</v>
      </c>
      <c r="L32" s="57">
        <v>7000</v>
      </c>
      <c r="M32" s="57">
        <v>4500</v>
      </c>
      <c r="N32" s="57">
        <v>3500</v>
      </c>
      <c r="O32" s="57">
        <v>7000</v>
      </c>
      <c r="P32" s="57">
        <v>4500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288.15318755999999</v>
      </c>
      <c r="G35" s="57">
        <v>244.930209426</v>
      </c>
      <c r="H35" s="57">
        <v>216.11489066999999</v>
      </c>
      <c r="I35" s="57">
        <v>288.15318755999999</v>
      </c>
      <c r="J35" s="57">
        <v>244.930209426</v>
      </c>
      <c r="K35" s="57">
        <v>216.11489066999999</v>
      </c>
      <c r="L35" s="57">
        <v>2017.0723129199998</v>
      </c>
      <c r="M35" s="57">
        <v>1714.5114659819999</v>
      </c>
      <c r="N35" s="57">
        <v>1512.8042346899999</v>
      </c>
      <c r="O35" s="57">
        <v>2017.0723129199998</v>
      </c>
      <c r="P35" s="57">
        <v>1714.5114659819999</v>
      </c>
      <c r="Q35" s="57">
        <v>1512.8042346899999</v>
      </c>
      <c r="R35" s="57">
        <v>576.30637511999998</v>
      </c>
      <c r="S35" s="57">
        <v>489.86041885200001</v>
      </c>
      <c r="T35" s="57"/>
      <c r="U35" s="57">
        <v>144.07659378</v>
      </c>
      <c r="V35" s="57">
        <v>122.465104713</v>
      </c>
      <c r="W35" s="57">
        <v>108.057445335</v>
      </c>
      <c r="X35" s="57">
        <v>43.222978134000002</v>
      </c>
      <c r="Y35" s="57">
        <v>36.739531413899996</v>
      </c>
      <c r="Z35" s="57">
        <v>32.417233600499998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500</v>
      </c>
      <c r="G36" s="57">
        <v>450</v>
      </c>
      <c r="H36" s="57">
        <v>250</v>
      </c>
      <c r="I36" s="57">
        <v>500</v>
      </c>
      <c r="J36" s="57">
        <v>450</v>
      </c>
      <c r="K36" s="57">
        <v>250</v>
      </c>
      <c r="L36" s="57">
        <v>240</v>
      </c>
      <c r="M36" s="57">
        <v>215</v>
      </c>
      <c r="N36" s="57">
        <v>120</v>
      </c>
      <c r="O36" s="57">
        <v>240</v>
      </c>
      <c r="P36" s="57">
        <v>215</v>
      </c>
      <c r="Q36" s="57">
        <v>120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/>
      <c r="H37" s="57"/>
      <c r="I37" s="57">
        <v>600</v>
      </c>
      <c r="J37" s="57"/>
      <c r="K37" s="57"/>
      <c r="L37" s="57">
        <v>4200</v>
      </c>
      <c r="M37" s="57"/>
      <c r="N37" s="57"/>
      <c r="O37" s="57">
        <v>4200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635.44578107052087</v>
      </c>
      <c r="G49" s="61">
        <v>548.99552059455971</v>
      </c>
      <c r="H49" s="61">
        <v>454.64827571630286</v>
      </c>
      <c r="I49" s="61">
        <v>628.83133137802076</v>
      </c>
      <c r="J49" s="61">
        <v>542.83558474215965</v>
      </c>
      <c r="K49" s="61">
        <v>448.47343608530281</v>
      </c>
      <c r="L49" s="61">
        <v>3559.7619347001305</v>
      </c>
      <c r="M49" s="61">
        <v>3010.7248491084438</v>
      </c>
      <c r="N49" s="61">
        <v>2521.3430870337947</v>
      </c>
      <c r="O49" s="61">
        <v>3554.5445433957825</v>
      </c>
      <c r="P49" s="61">
        <v>3004.803796476865</v>
      </c>
      <c r="Q49" s="61">
        <v>2517.1983501916898</v>
      </c>
      <c r="R49" s="61">
        <v>1399.2843739088889</v>
      </c>
      <c r="S49" s="61">
        <v>1315.9047868387124</v>
      </c>
      <c r="T49" s="61">
        <v>1178.6636194017142</v>
      </c>
      <c r="U49" s="61">
        <v>267.11746906684618</v>
      </c>
      <c r="V49" s="61">
        <v>268.40963406683335</v>
      </c>
      <c r="W49" s="61">
        <v>223.31000124969583</v>
      </c>
      <c r="X49" s="61">
        <v>100.22031195373572</v>
      </c>
      <c r="Y49" s="61">
        <v>98.77456288182492</v>
      </c>
      <c r="Z49" s="61">
        <v>68.363633704051082</v>
      </c>
      <c r="AA49" s="61">
        <v>1527.7628044285714</v>
      </c>
      <c r="AB49" s="61">
        <v>1557.9662273066667</v>
      </c>
      <c r="AC49" s="61">
        <v>791.31644698666662</v>
      </c>
      <c r="AD49" s="61">
        <v>1244.3702118200001</v>
      </c>
    </row>
    <row r="50" spans="1:30" x14ac:dyDescent="0.25">
      <c r="D50" s="60" t="s">
        <v>95</v>
      </c>
      <c r="F50" s="62">
        <v>24</v>
      </c>
      <c r="G50" s="62">
        <v>20</v>
      </c>
      <c r="H50" s="62">
        <v>20</v>
      </c>
      <c r="I50" s="62">
        <v>24</v>
      </c>
      <c r="J50" s="62">
        <v>20</v>
      </c>
      <c r="K50" s="62">
        <v>20</v>
      </c>
      <c r="L50" s="62">
        <v>23</v>
      </c>
      <c r="M50" s="62">
        <v>19</v>
      </c>
      <c r="N50" s="62">
        <v>19</v>
      </c>
      <c r="O50" s="62">
        <v>23</v>
      </c>
      <c r="P50" s="62">
        <v>19</v>
      </c>
      <c r="Q50" s="62">
        <v>19</v>
      </c>
      <c r="R50" s="62">
        <v>9</v>
      </c>
      <c r="S50" s="62">
        <v>9</v>
      </c>
      <c r="T50" s="62">
        <v>7</v>
      </c>
      <c r="U50" s="62">
        <v>13</v>
      </c>
      <c r="V50" s="62">
        <v>12</v>
      </c>
      <c r="W50" s="62">
        <v>12</v>
      </c>
      <c r="X50" s="62">
        <v>14</v>
      </c>
      <c r="Y50" s="62">
        <v>13</v>
      </c>
      <c r="Z50" s="62">
        <v>12</v>
      </c>
      <c r="AA50" s="62">
        <v>7</v>
      </c>
      <c r="AB50" s="62">
        <v>6</v>
      </c>
      <c r="AC50" s="62">
        <v>6</v>
      </c>
      <c r="AD50" s="62">
        <v>6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5351.3499999999995</v>
      </c>
      <c r="N51" s="61">
        <v>4619.0599999999995</v>
      </c>
      <c r="O51" s="61">
        <v>7000</v>
      </c>
      <c r="P51" s="61">
        <v>5351.3499999999995</v>
      </c>
      <c r="Q51" s="61">
        <v>4619.0599999999995</v>
      </c>
      <c r="R51" s="61">
        <v>3000</v>
      </c>
      <c r="S51" s="61">
        <v>3000</v>
      </c>
      <c r="T51" s="61">
        <v>3000</v>
      </c>
      <c r="U51" s="61">
        <v>600</v>
      </c>
      <c r="V51" s="61">
        <v>600</v>
      </c>
      <c r="W51" s="61">
        <v>453.97434095999995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1980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165.688082847</v>
      </c>
      <c r="G52" s="61">
        <v>161.37028802249432</v>
      </c>
      <c r="H52" s="61">
        <v>132.55046627760001</v>
      </c>
      <c r="I52" s="61">
        <v>165.688082847</v>
      </c>
      <c r="J52" s="61">
        <v>161.37028802249432</v>
      </c>
      <c r="K52" s="61">
        <v>132.55046627760001</v>
      </c>
      <c r="L52" s="61">
        <v>240</v>
      </c>
      <c r="M52" s="61">
        <v>215</v>
      </c>
      <c r="N52" s="61">
        <v>120</v>
      </c>
      <c r="O52" s="61">
        <v>240</v>
      </c>
      <c r="P52" s="61">
        <v>215</v>
      </c>
      <c r="Q52" s="61">
        <v>120</v>
      </c>
      <c r="R52" s="61">
        <v>576.30637511999998</v>
      </c>
      <c r="S52" s="61">
        <v>489.86041885200001</v>
      </c>
      <c r="T52" s="61">
        <v>461.045100096</v>
      </c>
      <c r="U52" s="61">
        <v>144.07659378</v>
      </c>
      <c r="V52" s="61">
        <v>122.465104713</v>
      </c>
      <c r="W52" s="61">
        <v>103.53504114135002</v>
      </c>
      <c r="X52" s="61">
        <v>26.5474464465</v>
      </c>
      <c r="Y52" s="61">
        <v>19.464587734573801</v>
      </c>
      <c r="Z52" s="61">
        <v>12.651982027472968</v>
      </c>
      <c r="AA52" s="61">
        <v>100</v>
      </c>
      <c r="AB52" s="61">
        <v>57.9</v>
      </c>
      <c r="AC52" s="61">
        <v>146.25</v>
      </c>
      <c r="AD52" s="61">
        <v>416.22127091999999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817.14285714285711</v>
      </c>
      <c r="G55" s="65">
        <v>807</v>
      </c>
      <c r="H55" s="65">
        <v>597.16666666666663</v>
      </c>
      <c r="I55" s="65">
        <v>806</v>
      </c>
      <c r="J55" s="65">
        <v>791.4</v>
      </c>
      <c r="K55" s="65">
        <v>588.66666666666663</v>
      </c>
      <c r="L55" s="65">
        <v>4204.7142857142853</v>
      </c>
      <c r="M55" s="65">
        <v>3976.2699999999995</v>
      </c>
      <c r="N55" s="65">
        <v>3086.5099999999998</v>
      </c>
      <c r="O55" s="65">
        <v>4204.7142857142853</v>
      </c>
      <c r="P55" s="65">
        <v>3976.2699999999995</v>
      </c>
      <c r="Q55" s="65">
        <v>3086.5099999999998</v>
      </c>
      <c r="R55" s="65">
        <v>2020</v>
      </c>
      <c r="S55" s="65">
        <v>1916</v>
      </c>
      <c r="T55" s="65">
        <v>1916</v>
      </c>
      <c r="U55" s="65">
        <v>290</v>
      </c>
      <c r="V55" s="65">
        <v>336.66666666666669</v>
      </c>
      <c r="W55" s="65">
        <v>263.33333333333331</v>
      </c>
      <c r="X55" s="65">
        <v>190</v>
      </c>
      <c r="Y55" s="65">
        <v>238.33333333333334</v>
      </c>
      <c r="Z55" s="65">
        <v>144.5</v>
      </c>
      <c r="AA55" s="65">
        <v>907.5</v>
      </c>
      <c r="AB55" s="65">
        <v>862.5</v>
      </c>
      <c r="AC55" s="65">
        <v>573.125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7</v>
      </c>
      <c r="G56" s="66">
        <v>5</v>
      </c>
      <c r="H56" s="66">
        <v>6</v>
      </c>
      <c r="I56" s="66">
        <v>7</v>
      </c>
      <c r="J56" s="66">
        <v>5</v>
      </c>
      <c r="K56" s="66">
        <v>6</v>
      </c>
      <c r="L56" s="66">
        <v>7</v>
      </c>
      <c r="M56" s="66">
        <v>5</v>
      </c>
      <c r="N56" s="66">
        <v>6</v>
      </c>
      <c r="O56" s="66">
        <v>7</v>
      </c>
      <c r="P56" s="66">
        <v>5</v>
      </c>
      <c r="Q56" s="66">
        <v>6</v>
      </c>
      <c r="R56" s="66">
        <v>2</v>
      </c>
      <c r="S56" s="66">
        <v>2</v>
      </c>
      <c r="T56" s="66">
        <v>2</v>
      </c>
      <c r="U56" s="66">
        <v>4</v>
      </c>
      <c r="V56" s="66">
        <v>3</v>
      </c>
      <c r="W56" s="66">
        <v>3</v>
      </c>
      <c r="X56" s="66">
        <v>4</v>
      </c>
      <c r="Y56" s="66">
        <v>3</v>
      </c>
      <c r="Z56" s="66">
        <v>3</v>
      </c>
      <c r="AA56" s="66">
        <v>2</v>
      </c>
      <c r="AB56" s="66">
        <v>2</v>
      </c>
      <c r="AC56" s="66">
        <v>2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569.04174897273083</v>
      </c>
      <c r="G57" s="65">
        <v>458.34335610339167</v>
      </c>
      <c r="H57" s="65">
        <v>392.6359270382232</v>
      </c>
      <c r="I57" s="65">
        <v>569.04174897273083</v>
      </c>
      <c r="J57" s="65">
        <v>458.34335610339167</v>
      </c>
      <c r="K57" s="65">
        <v>392.6359270382232</v>
      </c>
      <c r="L57" s="65">
        <v>3300.9860102494613</v>
      </c>
      <c r="M57" s="65">
        <v>2692.4727901460833</v>
      </c>
      <c r="N57" s="65">
        <v>2336.2266874321908</v>
      </c>
      <c r="O57" s="65">
        <v>3300.9860102494613</v>
      </c>
      <c r="P57" s="65">
        <v>2692.4727901460833</v>
      </c>
      <c r="Q57" s="65">
        <v>2336.2266874321908</v>
      </c>
      <c r="R57" s="65">
        <v>1038.1531875599999</v>
      </c>
      <c r="S57" s="65">
        <v>994.0416984929999</v>
      </c>
      <c r="T57" s="65">
        <v>590.52255004799997</v>
      </c>
      <c r="U57" s="65">
        <v>232.319094613625</v>
      </c>
      <c r="V57" s="65">
        <v>219.61765848025001</v>
      </c>
      <c r="W57" s="65">
        <v>179.46820925454375</v>
      </c>
      <c r="X57" s="65">
        <v>67.335866657037499</v>
      </c>
      <c r="Y57" s="65">
        <v>58.083985420965476</v>
      </c>
      <c r="Z57" s="65">
        <v>43.853683638144716</v>
      </c>
      <c r="AA57" s="65">
        <v>2525</v>
      </c>
      <c r="AB57" s="65">
        <v>4950</v>
      </c>
      <c r="AC57" s="65">
        <v>1980</v>
      </c>
      <c r="AD57" s="65">
        <v>925</v>
      </c>
    </row>
    <row r="58" spans="1:30" x14ac:dyDescent="0.25">
      <c r="A58" s="64"/>
      <c r="C58" t="s">
        <v>43</v>
      </c>
      <c r="D58" t="s">
        <v>95</v>
      </c>
      <c r="F58" s="66">
        <v>13</v>
      </c>
      <c r="G58" s="66">
        <v>12</v>
      </c>
      <c r="H58" s="66">
        <v>11</v>
      </c>
      <c r="I58" s="66">
        <v>13</v>
      </c>
      <c r="J58" s="66">
        <v>12</v>
      </c>
      <c r="K58" s="66">
        <v>11</v>
      </c>
      <c r="L58" s="66">
        <v>13</v>
      </c>
      <c r="M58" s="66">
        <v>12</v>
      </c>
      <c r="N58" s="66">
        <v>11</v>
      </c>
      <c r="O58" s="66">
        <v>13</v>
      </c>
      <c r="P58" s="66">
        <v>12</v>
      </c>
      <c r="Q58" s="66">
        <v>11</v>
      </c>
      <c r="R58" s="66">
        <v>4</v>
      </c>
      <c r="S58" s="66">
        <v>4</v>
      </c>
      <c r="T58" s="66">
        <v>2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2</v>
      </c>
      <c r="AB58" s="66">
        <v>1</v>
      </c>
      <c r="AC58" s="66">
        <v>1</v>
      </c>
      <c r="AD58" s="66">
        <v>2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533.28900226175006</v>
      </c>
      <c r="G59" s="65">
        <v>481.59671288349813</v>
      </c>
      <c r="H59" s="65">
        <v>396.9901056352</v>
      </c>
      <c r="I59" s="65">
        <v>513.10230410675001</v>
      </c>
      <c r="J59" s="65">
        <v>466.53047386749813</v>
      </c>
      <c r="K59" s="65">
        <v>372.82450809519997</v>
      </c>
      <c r="L59" s="65">
        <v>3176.2354549533334</v>
      </c>
      <c r="M59" s="65">
        <v>2506.3743256537123</v>
      </c>
      <c r="N59" s="65">
        <v>1843.9825459439999</v>
      </c>
      <c r="O59" s="65">
        <v>3136.2354549533334</v>
      </c>
      <c r="P59" s="65">
        <v>2450.1243256537123</v>
      </c>
      <c r="Q59" s="65">
        <v>1804.6075459439999</v>
      </c>
      <c r="R59" s="65">
        <v>1466.9822049799998</v>
      </c>
      <c r="S59" s="65">
        <v>1344.9920958588034</v>
      </c>
      <c r="T59" s="65">
        <v>1079.2000785719999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1508.1106354599999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3</v>
      </c>
      <c r="I60" s="66">
        <v>4</v>
      </c>
      <c r="J60" s="66">
        <v>3</v>
      </c>
      <c r="K60" s="66">
        <v>3</v>
      </c>
      <c r="L60" s="66">
        <v>3</v>
      </c>
      <c r="M60" s="66">
        <v>2</v>
      </c>
      <c r="N60" s="66">
        <v>2</v>
      </c>
      <c r="O60" s="66">
        <v>3</v>
      </c>
      <c r="P60" s="66">
        <v>2</v>
      </c>
      <c r="Q60" s="66">
        <v>2</v>
      </c>
      <c r="R60" s="66">
        <v>3</v>
      </c>
      <c r="S60" s="66">
        <v>3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610.12785966692866</v>
      </c>
      <c r="G62" s="65">
        <v>519.33410122696102</v>
      </c>
      <c r="H62" s="65">
        <v>434.97460604304615</v>
      </c>
      <c r="I62" s="65">
        <v>604.36023162264303</v>
      </c>
      <c r="J62" s="65">
        <v>515.85727683865343</v>
      </c>
      <c r="K62" s="65">
        <v>429.39792968766153</v>
      </c>
      <c r="L62" s="65">
        <v>3293.4174388633078</v>
      </c>
      <c r="M62" s="65">
        <v>2789.1334808010356</v>
      </c>
      <c r="N62" s="65">
        <v>2358.6406457110334</v>
      </c>
      <c r="O62" s="65">
        <v>3284.1866696325383</v>
      </c>
      <c r="P62" s="65">
        <v>2779.7584808010356</v>
      </c>
      <c r="Q62" s="65">
        <v>2352.0781457110334</v>
      </c>
      <c r="R62" s="65">
        <v>1125.5932275299999</v>
      </c>
      <c r="S62" s="65">
        <v>1050.1905135914017</v>
      </c>
      <c r="T62" s="65">
        <v>883.72906716239993</v>
      </c>
      <c r="U62" s="65">
        <v>269.15530239875</v>
      </c>
      <c r="V62" s="65">
        <v>256.45386626537498</v>
      </c>
      <c r="W62" s="65">
        <v>223.27312173187499</v>
      </c>
      <c r="X62" s="65">
        <v>74.153692090579995</v>
      </c>
      <c r="Y62" s="65">
        <v>67.460472972914999</v>
      </c>
      <c r="Z62" s="65">
        <v>55.467958046793328</v>
      </c>
      <c r="AA62" s="65">
        <v>1775.8679261999998</v>
      </c>
      <c r="AB62" s="65">
        <v>1905.69934096</v>
      </c>
      <c r="AC62" s="65">
        <v>900.41217047999999</v>
      </c>
      <c r="AD62" s="65">
        <v>1216.5553177300001</v>
      </c>
    </row>
    <row r="63" spans="1:30" x14ac:dyDescent="0.25">
      <c r="A63" s="64"/>
      <c r="C63" t="s">
        <v>42</v>
      </c>
      <c r="D63" t="s">
        <v>95</v>
      </c>
      <c r="F63" s="66">
        <v>14</v>
      </c>
      <c r="G63" s="66">
        <v>13</v>
      </c>
      <c r="H63" s="66">
        <v>13</v>
      </c>
      <c r="I63" s="66">
        <v>14</v>
      </c>
      <c r="J63" s="66">
        <v>13</v>
      </c>
      <c r="K63" s="66">
        <v>13</v>
      </c>
      <c r="L63" s="66">
        <v>13</v>
      </c>
      <c r="M63" s="66">
        <v>12</v>
      </c>
      <c r="N63" s="66">
        <v>12</v>
      </c>
      <c r="O63" s="66">
        <v>13</v>
      </c>
      <c r="P63" s="66">
        <v>12</v>
      </c>
      <c r="Q63" s="66">
        <v>12</v>
      </c>
      <c r="R63" s="66">
        <v>6</v>
      </c>
      <c r="S63" s="66">
        <v>6</v>
      </c>
      <c r="T63" s="66">
        <v>5</v>
      </c>
      <c r="U63" s="66">
        <v>8</v>
      </c>
      <c r="V63" s="66">
        <v>8</v>
      </c>
      <c r="W63" s="66">
        <v>8</v>
      </c>
      <c r="X63" s="66">
        <v>10</v>
      </c>
      <c r="Y63" s="66">
        <v>10</v>
      </c>
      <c r="Z63" s="66">
        <v>9</v>
      </c>
      <c r="AA63" s="66">
        <v>5</v>
      </c>
      <c r="AB63" s="66">
        <v>4</v>
      </c>
      <c r="AC63" s="66">
        <v>4</v>
      </c>
      <c r="AD63" s="66">
        <v>4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760.03191407500003</v>
      </c>
      <c r="G64" s="65">
        <v>730.04255210000008</v>
      </c>
      <c r="H64" s="65">
        <v>680</v>
      </c>
      <c r="I64" s="65">
        <v>760.03191407500003</v>
      </c>
      <c r="J64" s="65">
        <v>730.04255210000008</v>
      </c>
      <c r="K64" s="65">
        <v>680</v>
      </c>
      <c r="L64" s="65">
        <v>3420.3893581274997</v>
      </c>
      <c r="M64" s="65">
        <v>3133.3024775033332</v>
      </c>
      <c r="N64" s="65">
        <v>3239.6866666666665</v>
      </c>
      <c r="O64" s="65">
        <v>3420.3893581274997</v>
      </c>
      <c r="P64" s="65">
        <v>3133.3024775033332</v>
      </c>
      <c r="Q64" s="65">
        <v>3239.6866666666665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630</v>
      </c>
      <c r="G66" s="65">
        <v>542.5</v>
      </c>
      <c r="H66" s="65">
        <v>346.5</v>
      </c>
      <c r="I66" s="65">
        <v>610.5</v>
      </c>
      <c r="J66" s="65">
        <v>503.5</v>
      </c>
      <c r="K66" s="65">
        <v>321</v>
      </c>
      <c r="L66" s="65">
        <v>4250</v>
      </c>
      <c r="M66" s="65">
        <v>3765</v>
      </c>
      <c r="N66" s="65">
        <v>2400</v>
      </c>
      <c r="O66" s="65">
        <v>4250</v>
      </c>
      <c r="P66" s="65">
        <v>3765</v>
      </c>
      <c r="Q66" s="65">
        <v>2400</v>
      </c>
      <c r="R66" s="65">
        <v>1040</v>
      </c>
      <c r="S66" s="65">
        <v>832</v>
      </c>
      <c r="T66" s="65">
        <v>832</v>
      </c>
      <c r="U66" s="65">
        <v>375</v>
      </c>
      <c r="V66" s="65">
        <v>600</v>
      </c>
      <c r="W66" s="65">
        <v>270</v>
      </c>
      <c r="X66" s="65">
        <v>67.5</v>
      </c>
      <c r="Y66" s="65">
        <v>90</v>
      </c>
      <c r="Z66" s="65">
        <v>58.5</v>
      </c>
      <c r="AA66" s="65">
        <v>315</v>
      </c>
      <c r="AB66" s="65">
        <v>225</v>
      </c>
      <c r="AC66" s="65">
        <v>146.25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4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530.20759582250002</v>
      </c>
      <c r="G69" s="65">
        <v>439.67586765759944</v>
      </c>
      <c r="H69" s="65">
        <v>392.11129286050459</v>
      </c>
      <c r="I69" s="65">
        <v>525.84245792865397</v>
      </c>
      <c r="J69" s="65">
        <v>437.78430790359948</v>
      </c>
      <c r="K69" s="65">
        <v>387.38239347550461</v>
      </c>
      <c r="L69" s="65">
        <v>3003.4603748419163</v>
      </c>
      <c r="M69" s="65">
        <v>2536.5838302782208</v>
      </c>
      <c r="N69" s="65">
        <v>2208.7689685129185</v>
      </c>
      <c r="O69" s="65">
        <v>3003.4603748419163</v>
      </c>
      <c r="P69" s="65">
        <v>2536.5838302782208</v>
      </c>
      <c r="Q69" s="65">
        <v>2208.7689685129185</v>
      </c>
      <c r="R69" s="65">
        <v>870.71187303599982</v>
      </c>
      <c r="S69" s="65">
        <v>828.22861630968202</v>
      </c>
      <c r="T69" s="65">
        <v>726.66133395299994</v>
      </c>
      <c r="U69" s="65">
        <v>256.94745531877771</v>
      </c>
      <c r="V69" s="65">
        <v>257.61445110024999</v>
      </c>
      <c r="W69" s="65">
        <v>209.96889055515001</v>
      </c>
      <c r="X69" s="65">
        <v>66.009374150255553</v>
      </c>
      <c r="Y69" s="65">
        <v>59.383664682965474</v>
      </c>
      <c r="Z69" s="65">
        <v>44.366229206944709</v>
      </c>
      <c r="AA69" s="65">
        <v>2660.1132103333334</v>
      </c>
      <c r="AB69" s="65">
        <v>2274.59912128</v>
      </c>
      <c r="AC69" s="65">
        <v>1014.1162273066666</v>
      </c>
      <c r="AD69" s="65">
        <v>916.55531772999996</v>
      </c>
    </row>
    <row r="70" spans="1:30" x14ac:dyDescent="0.25">
      <c r="C70" t="s">
        <v>41</v>
      </c>
      <c r="D70" t="s">
        <v>95</v>
      </c>
      <c r="F70" s="66">
        <v>13</v>
      </c>
      <c r="G70" s="66">
        <v>12</v>
      </c>
      <c r="H70" s="66">
        <v>12</v>
      </c>
      <c r="I70" s="66">
        <v>13</v>
      </c>
      <c r="J70" s="66">
        <v>12</v>
      </c>
      <c r="K70" s="66">
        <v>12</v>
      </c>
      <c r="L70" s="66">
        <v>12</v>
      </c>
      <c r="M70" s="66">
        <v>11</v>
      </c>
      <c r="N70" s="66">
        <v>11</v>
      </c>
      <c r="O70" s="66">
        <v>12</v>
      </c>
      <c r="P70" s="66">
        <v>11</v>
      </c>
      <c r="Q70" s="66">
        <v>11</v>
      </c>
      <c r="R70" s="66">
        <v>5</v>
      </c>
      <c r="S70" s="66">
        <v>5</v>
      </c>
      <c r="T70" s="66">
        <v>4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835.33333333333337</v>
      </c>
      <c r="G71" s="65">
        <v>853</v>
      </c>
      <c r="H71" s="65">
        <v>778</v>
      </c>
      <c r="I71" s="65">
        <v>835.33333333333337</v>
      </c>
      <c r="J71" s="65">
        <v>853</v>
      </c>
      <c r="K71" s="65">
        <v>778</v>
      </c>
      <c r="L71" s="65">
        <v>4000</v>
      </c>
      <c r="M71" s="65">
        <v>3500</v>
      </c>
      <c r="N71" s="65">
        <v>3500</v>
      </c>
      <c r="O71" s="65">
        <v>4000</v>
      </c>
      <c r="P71" s="65">
        <v>3500</v>
      </c>
      <c r="Q71" s="65">
        <v>3500</v>
      </c>
      <c r="R71" s="65"/>
      <c r="S71" s="65"/>
      <c r="T71" s="65"/>
      <c r="U71" s="65">
        <v>150</v>
      </c>
      <c r="V71" s="65">
        <v>150</v>
      </c>
      <c r="W71" s="65">
        <v>150</v>
      </c>
      <c r="X71" s="65">
        <v>125</v>
      </c>
      <c r="Y71" s="65">
        <v>125</v>
      </c>
      <c r="Z71" s="65">
        <v>125</v>
      </c>
      <c r="AA71" s="65"/>
      <c r="AB71" s="65"/>
      <c r="AC71" s="65"/>
      <c r="AD71" s="65"/>
    </row>
    <row r="72" spans="1:30" x14ac:dyDescent="0.25">
      <c r="C72" t="s">
        <v>44</v>
      </c>
      <c r="D72" t="s">
        <v>95</v>
      </c>
      <c r="F72" s="66">
        <v>3</v>
      </c>
      <c r="G72" s="66">
        <v>2</v>
      </c>
      <c r="H72" s="66">
        <v>2</v>
      </c>
      <c r="I72" s="66">
        <v>3</v>
      </c>
      <c r="J72" s="66">
        <v>2</v>
      </c>
      <c r="K72" s="66">
        <v>2</v>
      </c>
      <c r="L72" s="66">
        <v>3</v>
      </c>
      <c r="M72" s="66">
        <v>2</v>
      </c>
      <c r="N72" s="66">
        <v>2</v>
      </c>
      <c r="O72" s="66">
        <v>3</v>
      </c>
      <c r="P72" s="66">
        <v>2</v>
      </c>
      <c r="Q72" s="66">
        <v>2</v>
      </c>
      <c r="R72" s="66"/>
      <c r="S72" s="66"/>
      <c r="T72" s="66"/>
      <c r="U72" s="66">
        <v>1</v>
      </c>
      <c r="V72" s="66">
        <v>1</v>
      </c>
      <c r="W72" s="66">
        <v>1</v>
      </c>
      <c r="X72" s="66">
        <v>1</v>
      </c>
      <c r="Y72" s="66">
        <v>1</v>
      </c>
      <c r="Z72" s="66">
        <v>1</v>
      </c>
      <c r="AA72" s="66"/>
      <c r="AB72" s="66"/>
      <c r="AC72" s="66"/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731.5</v>
      </c>
      <c r="G73" s="65">
        <v>666.30000000000007</v>
      </c>
      <c r="H73" s="65">
        <v>471.93833333333333</v>
      </c>
      <c r="I73" s="65">
        <v>718.75</v>
      </c>
      <c r="J73" s="65">
        <v>649.55000000000007</v>
      </c>
      <c r="K73" s="65">
        <v>460.81333333333333</v>
      </c>
      <c r="L73" s="65">
        <v>4229.125</v>
      </c>
      <c r="M73" s="65">
        <v>3716.8916666666664</v>
      </c>
      <c r="N73" s="65">
        <v>2768.1766666666663</v>
      </c>
      <c r="O73" s="65">
        <v>4214.125</v>
      </c>
      <c r="P73" s="65">
        <v>3698.1416666666664</v>
      </c>
      <c r="Q73" s="65">
        <v>2755.0516666666663</v>
      </c>
      <c r="R73" s="65">
        <v>2060</v>
      </c>
      <c r="S73" s="65">
        <v>1925.5</v>
      </c>
      <c r="T73" s="65">
        <v>1781.3333333333333</v>
      </c>
      <c r="U73" s="65">
        <v>336.66666666666669</v>
      </c>
      <c r="V73" s="65">
        <v>336.66666666666669</v>
      </c>
      <c r="W73" s="65">
        <v>320</v>
      </c>
      <c r="X73" s="65">
        <v>171</v>
      </c>
      <c r="Y73" s="65">
        <v>171</v>
      </c>
      <c r="Z73" s="65">
        <v>96.2</v>
      </c>
      <c r="AA73" s="65">
        <v>678.5</v>
      </c>
      <c r="AB73" s="65">
        <v>841.33333333333337</v>
      </c>
      <c r="AC73" s="65">
        <v>568.51666666666665</v>
      </c>
      <c r="AD73" s="65">
        <v>1900</v>
      </c>
    </row>
    <row r="74" spans="1:30" x14ac:dyDescent="0.25">
      <c r="C74" t="s">
        <v>47</v>
      </c>
      <c r="D74" t="s">
        <v>95</v>
      </c>
      <c r="F74" s="66">
        <v>8</v>
      </c>
      <c r="G74" s="66">
        <v>6</v>
      </c>
      <c r="H74" s="66">
        <v>6</v>
      </c>
      <c r="I74" s="66">
        <v>8</v>
      </c>
      <c r="J74" s="66">
        <v>6</v>
      </c>
      <c r="K74" s="66">
        <v>6</v>
      </c>
      <c r="L74" s="66">
        <v>8</v>
      </c>
      <c r="M74" s="66">
        <v>6</v>
      </c>
      <c r="N74" s="66">
        <v>6</v>
      </c>
      <c r="O74" s="66">
        <v>8</v>
      </c>
      <c r="P74" s="66">
        <v>6</v>
      </c>
      <c r="Q74" s="66">
        <v>6</v>
      </c>
      <c r="R74" s="66">
        <v>4</v>
      </c>
      <c r="S74" s="66">
        <v>4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4</v>
      </c>
      <c r="AB74" s="66">
        <v>3</v>
      </c>
      <c r="AC74" s="66">
        <v>3</v>
      </c>
      <c r="AD74" s="66">
        <v>2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779.55555555555554</v>
      </c>
      <c r="G76" s="65">
        <v>718.71428571428567</v>
      </c>
      <c r="H76" s="65">
        <v>570.5</v>
      </c>
      <c r="I76" s="65">
        <v>779.55555555555554</v>
      </c>
      <c r="J76" s="65">
        <v>718.71428571428567</v>
      </c>
      <c r="K76" s="65">
        <v>570.5</v>
      </c>
      <c r="L76" s="65">
        <v>4155.5555555555557</v>
      </c>
      <c r="M76" s="65">
        <v>3786.4285714285716</v>
      </c>
      <c r="N76" s="65">
        <v>3055</v>
      </c>
      <c r="O76" s="65">
        <v>4155.5555555555557</v>
      </c>
      <c r="P76" s="65">
        <v>3786.4285714285716</v>
      </c>
      <c r="Q76" s="65">
        <v>3055</v>
      </c>
      <c r="R76" s="65">
        <v>2100</v>
      </c>
      <c r="S76" s="65">
        <v>2100</v>
      </c>
      <c r="T76" s="65">
        <v>1860</v>
      </c>
      <c r="U76" s="65">
        <v>215.83333333333334</v>
      </c>
      <c r="V76" s="65">
        <v>219</v>
      </c>
      <c r="W76" s="65">
        <v>197.66666666666666</v>
      </c>
      <c r="X76" s="65">
        <v>180</v>
      </c>
      <c r="Y76" s="65">
        <v>204.25</v>
      </c>
      <c r="Z76" s="65">
        <v>136.125</v>
      </c>
      <c r="AA76" s="65">
        <v>3225</v>
      </c>
      <c r="AB76" s="65">
        <v>3225</v>
      </c>
      <c r="AC76" s="65">
        <v>1490</v>
      </c>
      <c r="AD76" s="65">
        <v>1300</v>
      </c>
    </row>
    <row r="77" spans="1:30" x14ac:dyDescent="0.25">
      <c r="C77" t="s">
        <v>40</v>
      </c>
      <c r="D77" t="s">
        <v>95</v>
      </c>
      <c r="F77" s="66">
        <v>9</v>
      </c>
      <c r="G77" s="66">
        <v>7</v>
      </c>
      <c r="H77" s="66">
        <v>8</v>
      </c>
      <c r="I77" s="66">
        <v>9</v>
      </c>
      <c r="J77" s="66">
        <v>7</v>
      </c>
      <c r="K77" s="66">
        <v>8</v>
      </c>
      <c r="L77" s="66">
        <v>9</v>
      </c>
      <c r="M77" s="66">
        <v>7</v>
      </c>
      <c r="N77" s="66">
        <v>8</v>
      </c>
      <c r="O77" s="66">
        <v>9</v>
      </c>
      <c r="P77" s="66">
        <v>7</v>
      </c>
      <c r="Q77" s="66">
        <v>8</v>
      </c>
      <c r="R77" s="66">
        <v>2</v>
      </c>
      <c r="S77" s="66">
        <v>2</v>
      </c>
      <c r="T77" s="66">
        <v>2</v>
      </c>
      <c r="U77" s="66">
        <v>6</v>
      </c>
      <c r="V77" s="66">
        <v>5</v>
      </c>
      <c r="W77" s="66">
        <v>6</v>
      </c>
      <c r="X77" s="66">
        <v>5</v>
      </c>
      <c r="Y77" s="66">
        <v>4</v>
      </c>
      <c r="Z77" s="66">
        <v>4</v>
      </c>
      <c r="AA77" s="66">
        <v>2</v>
      </c>
      <c r="AB77" s="66">
        <v>2</v>
      </c>
      <c r="AC77" s="66">
        <v>2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479.34853470656248</v>
      </c>
      <c r="G78" s="65">
        <v>441.89110855164921</v>
      </c>
      <c r="H78" s="65">
        <v>352.71418422915076</v>
      </c>
      <c r="I78" s="65">
        <v>469.59853470656248</v>
      </c>
      <c r="J78" s="65">
        <v>432.14110855164921</v>
      </c>
      <c r="K78" s="65">
        <v>345.42846994343648</v>
      </c>
      <c r="L78" s="65">
        <v>2546.9900386978752</v>
      </c>
      <c r="M78" s="65">
        <v>2303.6293958248034</v>
      </c>
      <c r="N78" s="65">
        <v>1931.7841312102996</v>
      </c>
      <c r="O78" s="65">
        <v>2546.9900386978752</v>
      </c>
      <c r="P78" s="65">
        <v>2303.6293958248034</v>
      </c>
      <c r="Q78" s="65">
        <v>1931.7841312102996</v>
      </c>
      <c r="R78" s="65">
        <v>1198.2595678099999</v>
      </c>
      <c r="S78" s="65">
        <v>1092.2669859691025</v>
      </c>
      <c r="T78" s="65">
        <v>798.14353899733339</v>
      </c>
      <c r="U78" s="65">
        <v>315.89523262580002</v>
      </c>
      <c r="V78" s="65">
        <v>309.89523262580002</v>
      </c>
      <c r="W78" s="65">
        <v>232.9220571753375</v>
      </c>
      <c r="X78" s="65">
        <v>52.701414686325002</v>
      </c>
      <c r="Y78" s="65">
        <v>49.43070000834345</v>
      </c>
      <c r="Z78" s="65">
        <v>32.139637966628243</v>
      </c>
      <c r="AA78" s="65">
        <v>254</v>
      </c>
      <c r="AB78" s="65">
        <v>141.44999999999999</v>
      </c>
      <c r="AC78" s="65">
        <v>150.32500000000002</v>
      </c>
      <c r="AD78" s="65">
        <v>755.40709030666676</v>
      </c>
    </row>
    <row r="79" spans="1:30" x14ac:dyDescent="0.25">
      <c r="C79" t="s">
        <v>43</v>
      </c>
      <c r="D79" t="s">
        <v>95</v>
      </c>
      <c r="F79" s="66">
        <v>8</v>
      </c>
      <c r="G79" s="66">
        <v>8</v>
      </c>
      <c r="H79" s="66">
        <v>7</v>
      </c>
      <c r="I79" s="66">
        <v>8</v>
      </c>
      <c r="J79" s="66">
        <v>8</v>
      </c>
      <c r="K79" s="66">
        <v>7</v>
      </c>
      <c r="L79" s="66">
        <v>8</v>
      </c>
      <c r="M79" s="66">
        <v>8</v>
      </c>
      <c r="N79" s="66">
        <v>7</v>
      </c>
      <c r="O79" s="66">
        <v>8</v>
      </c>
      <c r="P79" s="66">
        <v>8</v>
      </c>
      <c r="Q79" s="66">
        <v>7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2</v>
      </c>
      <c r="AB79" s="66">
        <v>2</v>
      </c>
      <c r="AC79" s="66">
        <v>2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628.55863829142857</v>
      </c>
      <c r="G80" s="65">
        <v>482.75630869560001</v>
      </c>
      <c r="H80" s="65">
        <v>411.99324494439998</v>
      </c>
      <c r="I80" s="65">
        <v>617.02338220285708</v>
      </c>
      <c r="J80" s="65">
        <v>473.71656528599999</v>
      </c>
      <c r="K80" s="65">
        <v>397.49388642039997</v>
      </c>
      <c r="L80" s="65">
        <v>4016.4340314199999</v>
      </c>
      <c r="M80" s="65">
        <v>3067.4342416154996</v>
      </c>
      <c r="N80" s="65">
        <v>2485.7574337924998</v>
      </c>
      <c r="O80" s="65">
        <v>3996.4340314199999</v>
      </c>
      <c r="P80" s="65">
        <v>3039.3092416154996</v>
      </c>
      <c r="Q80" s="65">
        <v>2466.0699337924998</v>
      </c>
      <c r="R80" s="65">
        <v>1200.1736979799998</v>
      </c>
      <c r="S80" s="65">
        <v>1091.3583792239999</v>
      </c>
      <c r="T80" s="65">
        <v>1068.1073594099998</v>
      </c>
      <c r="U80" s="65">
        <v>299.02546737</v>
      </c>
      <c r="V80" s="65">
        <v>288.21972283649995</v>
      </c>
      <c r="W80" s="65">
        <v>281.01589314749998</v>
      </c>
      <c r="X80" s="65">
        <v>58.455741721400003</v>
      </c>
      <c r="Y80" s="65">
        <v>53.869303486069995</v>
      </c>
      <c r="Z80" s="65">
        <v>36.826263145524997</v>
      </c>
      <c r="AA80" s="65">
        <v>1245.4465436666667</v>
      </c>
      <c r="AB80" s="65">
        <v>1307.4486819199999</v>
      </c>
      <c r="AC80" s="65">
        <v>733.62434095999993</v>
      </c>
      <c r="AD80" s="65">
        <v>2600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1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320</v>
      </c>
      <c r="I8" s="57">
        <v>800</v>
      </c>
      <c r="J8" s="57">
        <v>530</v>
      </c>
      <c r="K8" s="57">
        <v>320</v>
      </c>
      <c r="L8" s="57">
        <v>4500</v>
      </c>
      <c r="M8" s="57">
        <v>3375</v>
      </c>
      <c r="N8" s="57">
        <v>1800</v>
      </c>
      <c r="O8" s="57">
        <v>4500</v>
      </c>
      <c r="P8" s="57">
        <v>3375</v>
      </c>
      <c r="Q8" s="57">
        <v>1800</v>
      </c>
      <c r="R8" s="57">
        <v>1200</v>
      </c>
      <c r="S8" s="57">
        <v>1200</v>
      </c>
      <c r="T8" s="57">
        <v>720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53</v>
      </c>
      <c r="AA8" s="57">
        <v>4950</v>
      </c>
      <c r="AB8" s="57">
        <v>4950</v>
      </c>
      <c r="AC8" s="57">
        <v>1980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/>
      <c r="X12" s="57">
        <v>130</v>
      </c>
      <c r="Y12" s="57">
        <v>117</v>
      </c>
      <c r="Z12" s="57"/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540</v>
      </c>
      <c r="G14" s="57">
        <v>396</v>
      </c>
      <c r="H14" s="57">
        <v>257.40000000000003</v>
      </c>
      <c r="I14" s="57">
        <v>540</v>
      </c>
      <c r="J14" s="57">
        <v>396</v>
      </c>
      <c r="K14" s="57">
        <v>257.40000000000003</v>
      </c>
      <c r="L14" s="57">
        <v>3600</v>
      </c>
      <c r="M14" s="57">
        <v>2640</v>
      </c>
      <c r="N14" s="57">
        <v>1716</v>
      </c>
      <c r="O14" s="57">
        <v>3600</v>
      </c>
      <c r="P14" s="57">
        <v>2640</v>
      </c>
      <c r="Q14" s="57">
        <v>1716</v>
      </c>
      <c r="R14" s="57"/>
      <c r="S14" s="57"/>
      <c r="T14" s="57"/>
      <c r="U14" s="57">
        <v>120</v>
      </c>
      <c r="V14" s="57">
        <v>120</v>
      </c>
      <c r="W14" s="57"/>
      <c r="X14" s="57">
        <v>20</v>
      </c>
      <c r="Y14" s="57">
        <v>14.664</v>
      </c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>
        <v>4200</v>
      </c>
      <c r="M17" s="57">
        <v>3849.9999999999995</v>
      </c>
      <c r="N17" s="57">
        <v>3272.4999999999995</v>
      </c>
      <c r="O17" s="57">
        <v>4200</v>
      </c>
      <c r="P17" s="57">
        <v>3849.9999999999995</v>
      </c>
      <c r="Q17" s="57">
        <v>3272.4999999999995</v>
      </c>
      <c r="R17" s="57">
        <v>2100</v>
      </c>
      <c r="S17" s="57">
        <v>1994.9999999999998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122.17446750000001</v>
      </c>
      <c r="G18" s="57">
        <v>122.17446750000001</v>
      </c>
      <c r="H18" s="57"/>
      <c r="I18" s="57">
        <v>122.17446750000001</v>
      </c>
      <c r="J18" s="57">
        <v>122.17446750000001</v>
      </c>
      <c r="K18" s="57"/>
      <c r="L18" s="57">
        <v>684.17701800000009</v>
      </c>
      <c r="M18" s="57">
        <v>684.17701800000009</v>
      </c>
      <c r="N18" s="57"/>
      <c r="O18" s="57">
        <v>684.17701800000009</v>
      </c>
      <c r="P18" s="57">
        <v>684.17701800000009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420</v>
      </c>
      <c r="G19" s="57">
        <v>420</v>
      </c>
      <c r="H19" s="57">
        <v>273</v>
      </c>
      <c r="I19" s="57">
        <v>342</v>
      </c>
      <c r="J19" s="57">
        <v>342</v>
      </c>
      <c r="K19" s="57">
        <v>222</v>
      </c>
      <c r="L19" s="57">
        <v>2400</v>
      </c>
      <c r="M19" s="57">
        <v>2400</v>
      </c>
      <c r="N19" s="57">
        <v>1560</v>
      </c>
      <c r="O19" s="57">
        <v>2400</v>
      </c>
      <c r="P19" s="57">
        <v>2400</v>
      </c>
      <c r="Q19" s="57">
        <v>1560</v>
      </c>
      <c r="R19" s="57">
        <v>1040</v>
      </c>
      <c r="S19" s="57">
        <v>832</v>
      </c>
      <c r="T19" s="57">
        <v>832</v>
      </c>
      <c r="U19" s="57">
        <v>600</v>
      </c>
      <c r="V19" s="57">
        <v>600</v>
      </c>
      <c r="W19" s="57">
        <v>390</v>
      </c>
      <c r="X19" s="57">
        <v>90</v>
      </c>
      <c r="Y19" s="57">
        <v>90</v>
      </c>
      <c r="Z19" s="57">
        <v>58.5</v>
      </c>
      <c r="AA19" s="57">
        <v>315</v>
      </c>
      <c r="AB19" s="57">
        <v>225</v>
      </c>
      <c r="AC19" s="57">
        <v>146.25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325</v>
      </c>
      <c r="G23" s="57">
        <v>325</v>
      </c>
      <c r="H23" s="57">
        <v>260</v>
      </c>
      <c r="I23" s="57">
        <v>325</v>
      </c>
      <c r="J23" s="57">
        <v>325</v>
      </c>
      <c r="K23" s="57">
        <v>260</v>
      </c>
      <c r="L23" s="57">
        <v>3500</v>
      </c>
      <c r="M23" s="57">
        <v>3500</v>
      </c>
      <c r="N23" s="57">
        <v>2800</v>
      </c>
      <c r="O23" s="57">
        <v>3500</v>
      </c>
      <c r="P23" s="57">
        <v>3500</v>
      </c>
      <c r="Q23" s="57">
        <v>2800</v>
      </c>
      <c r="R23" s="57"/>
      <c r="S23" s="57"/>
      <c r="T23" s="57"/>
      <c r="U23" s="57">
        <v>295</v>
      </c>
      <c r="V23" s="57">
        <v>295</v>
      </c>
      <c r="W23" s="57"/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800</v>
      </c>
      <c r="G25" s="57"/>
      <c r="H25" s="57">
        <v>720</v>
      </c>
      <c r="I25" s="57">
        <v>800</v>
      </c>
      <c r="J25" s="57"/>
      <c r="K25" s="57">
        <v>720</v>
      </c>
      <c r="L25" s="57">
        <v>4000</v>
      </c>
      <c r="M25" s="57"/>
      <c r="N25" s="57">
        <v>3600</v>
      </c>
      <c r="O25" s="57">
        <v>4000</v>
      </c>
      <c r="P25" s="57"/>
      <c r="Q25" s="57">
        <v>3600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179.18921900000001</v>
      </c>
      <c r="G29" s="57">
        <v>179.18921900000001</v>
      </c>
      <c r="H29" s="57">
        <v>143.35137520000001</v>
      </c>
      <c r="I29" s="57">
        <v>179.18921900000001</v>
      </c>
      <c r="J29" s="57">
        <v>179.18921900000001</v>
      </c>
      <c r="K29" s="57">
        <v>143.35137520000001</v>
      </c>
      <c r="L29" s="57">
        <v>661.77836562500011</v>
      </c>
      <c r="M29" s="57">
        <v>661.77836562500011</v>
      </c>
      <c r="N29" s="57">
        <v>529.42269250000004</v>
      </c>
      <c r="O29" s="57">
        <v>661.77836562500011</v>
      </c>
      <c r="P29" s="57">
        <v>661.77836562500011</v>
      </c>
      <c r="Q29" s="57">
        <v>529.42269250000004</v>
      </c>
      <c r="R29" s="57">
        <v>260.63886400000001</v>
      </c>
      <c r="S29" s="57">
        <v>260.63886400000001</v>
      </c>
      <c r="T29" s="57">
        <v>208.51109120000001</v>
      </c>
      <c r="U29" s="57">
        <v>179.18921900000001</v>
      </c>
      <c r="V29" s="57">
        <v>179.18921900000001</v>
      </c>
      <c r="W29" s="57">
        <v>143.35137520000001</v>
      </c>
      <c r="X29" s="57">
        <v>18.619388847000003</v>
      </c>
      <c r="Y29" s="57">
        <v>18.619388847000003</v>
      </c>
      <c r="Z29" s="57">
        <v>14.895511077600004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358.37843800000002</v>
      </c>
      <c r="G30" s="57">
        <v>286.70275040000001</v>
      </c>
      <c r="H30" s="57">
        <v>286.70275040000001</v>
      </c>
      <c r="I30" s="57">
        <v>358.37843800000002</v>
      </c>
      <c r="J30" s="57">
        <v>286.70275040000001</v>
      </c>
      <c r="K30" s="57">
        <v>286.70275040000001</v>
      </c>
      <c r="L30" s="57">
        <v>2443.4893500000003</v>
      </c>
      <c r="M30" s="57">
        <v>1954.7914800000001</v>
      </c>
      <c r="N30" s="57">
        <v>1954.7914800000001</v>
      </c>
      <c r="O30" s="57">
        <v>2443.4893500000003</v>
      </c>
      <c r="P30" s="57">
        <v>1954.7914800000001</v>
      </c>
      <c r="Q30" s="57">
        <v>1954.7914800000001</v>
      </c>
      <c r="R30" s="57"/>
      <c r="S30" s="57"/>
      <c r="T30" s="57"/>
      <c r="U30" s="57"/>
      <c r="V30" s="57"/>
      <c r="W30" s="57"/>
      <c r="X30" s="57">
        <v>89.594609500000004</v>
      </c>
      <c r="Y30" s="57">
        <v>76.155418075000014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81.449645000000004</v>
      </c>
      <c r="G31" s="57">
        <v>80.016131248000008</v>
      </c>
      <c r="H31" s="57">
        <v>65.159716000000003</v>
      </c>
      <c r="I31" s="57">
        <v>81.449645000000004</v>
      </c>
      <c r="J31" s="57">
        <v>80.016131248000008</v>
      </c>
      <c r="K31" s="57">
        <v>65.159716000000003</v>
      </c>
      <c r="L31" s="57">
        <v>651.59716000000003</v>
      </c>
      <c r="M31" s="57">
        <v>481.08993612637369</v>
      </c>
      <c r="N31" s="57">
        <v>521.27772800000002</v>
      </c>
      <c r="O31" s="57">
        <v>651.59716000000003</v>
      </c>
      <c r="P31" s="57">
        <v>481.08993612637369</v>
      </c>
      <c r="Q31" s="57">
        <v>521.27772800000002</v>
      </c>
      <c r="R31" s="57">
        <v>407.24822500000005</v>
      </c>
      <c r="S31" s="57">
        <v>317.27405889197956</v>
      </c>
      <c r="T31" s="57">
        <v>325.79858000000002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252.49389950000003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450</v>
      </c>
      <c r="H32" s="57">
        <v>350</v>
      </c>
      <c r="I32" s="57">
        <v>700</v>
      </c>
      <c r="J32" s="57">
        <v>450</v>
      </c>
      <c r="K32" s="57">
        <v>350</v>
      </c>
      <c r="L32" s="57">
        <v>7000</v>
      </c>
      <c r="M32" s="57">
        <v>4500</v>
      </c>
      <c r="N32" s="57">
        <v>3500</v>
      </c>
      <c r="O32" s="57">
        <v>7000</v>
      </c>
      <c r="P32" s="57">
        <v>4500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400</v>
      </c>
      <c r="G35" s="57">
        <v>340</v>
      </c>
      <c r="H35" s="57">
        <v>300</v>
      </c>
      <c r="I35" s="57">
        <v>400</v>
      </c>
      <c r="J35" s="57">
        <v>340</v>
      </c>
      <c r="K35" s="57">
        <v>300</v>
      </c>
      <c r="L35" s="57">
        <v>2800</v>
      </c>
      <c r="M35" s="57">
        <v>2380</v>
      </c>
      <c r="N35" s="57">
        <v>2100</v>
      </c>
      <c r="O35" s="57">
        <v>2800</v>
      </c>
      <c r="P35" s="57">
        <v>2380</v>
      </c>
      <c r="Q35" s="57">
        <v>2100</v>
      </c>
      <c r="R35" s="57">
        <v>800</v>
      </c>
      <c r="S35" s="57">
        <v>680</v>
      </c>
      <c r="T35" s="57"/>
      <c r="U35" s="57">
        <v>200</v>
      </c>
      <c r="V35" s="57">
        <v>170</v>
      </c>
      <c r="W35" s="57">
        <v>150</v>
      </c>
      <c r="X35" s="57">
        <v>60</v>
      </c>
      <c r="Y35" s="57">
        <v>51</v>
      </c>
      <c r="Z35" s="57">
        <v>45</v>
      </c>
      <c r="AA35" s="57"/>
      <c r="AB35" s="57"/>
      <c r="AC35" s="57"/>
      <c r="AD35" s="57">
        <v>450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400</v>
      </c>
      <c r="G36" s="57">
        <v>300</v>
      </c>
      <c r="H36" s="57">
        <v>200</v>
      </c>
      <c r="I36" s="57">
        <v>400</v>
      </c>
      <c r="J36" s="57">
        <v>300</v>
      </c>
      <c r="K36" s="57">
        <v>200</v>
      </c>
      <c r="L36" s="57">
        <v>200</v>
      </c>
      <c r="M36" s="57">
        <v>150</v>
      </c>
      <c r="N36" s="57">
        <v>100</v>
      </c>
      <c r="O36" s="57">
        <v>200</v>
      </c>
      <c r="P36" s="57">
        <v>150</v>
      </c>
      <c r="Q36" s="57">
        <v>100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/>
      <c r="H37" s="57"/>
      <c r="I37" s="57">
        <v>600</v>
      </c>
      <c r="J37" s="57"/>
      <c r="K37" s="57"/>
      <c r="L37" s="57">
        <v>4200</v>
      </c>
      <c r="M37" s="57"/>
      <c r="N37" s="57"/>
      <c r="O37" s="57">
        <v>4200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/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608.68085633478256</v>
      </c>
      <c r="G49" s="61">
        <v>513.34223256715779</v>
      </c>
      <c r="H49" s="61">
        <v>434.2122995909474</v>
      </c>
      <c r="I49" s="61">
        <v>601.77882187304351</v>
      </c>
      <c r="J49" s="61">
        <v>506.8580895646316</v>
      </c>
      <c r="K49" s="61">
        <v>427.71246840042102</v>
      </c>
      <c r="L49" s="61">
        <v>3472.7844301576088</v>
      </c>
      <c r="M49" s="61">
        <v>2910.9571999869145</v>
      </c>
      <c r="N49" s="61">
        <v>2470.423784236842</v>
      </c>
      <c r="O49" s="61">
        <v>3467.5670388532612</v>
      </c>
      <c r="P49" s="61">
        <v>2905.0361473553357</v>
      </c>
      <c r="Q49" s="61">
        <v>2466.2790473947371</v>
      </c>
      <c r="R49" s="61">
        <v>1314.6779786466666</v>
      </c>
      <c r="S49" s="61">
        <v>1229.903071301331</v>
      </c>
      <c r="T49" s="61">
        <v>1031.7891985742856</v>
      </c>
      <c r="U49" s="61">
        <v>254.47411999692306</v>
      </c>
      <c r="V49" s="61">
        <v>254.01362999666665</v>
      </c>
      <c r="W49" s="61">
        <v>231.92507957333333</v>
      </c>
      <c r="X49" s="61">
        <v>98.400816603071434</v>
      </c>
      <c r="Y49" s="61">
        <v>96.987403155230766</v>
      </c>
      <c r="Z49" s="61">
        <v>62.920370006577777</v>
      </c>
      <c r="AA49" s="61">
        <v>1461.7924538749999</v>
      </c>
      <c r="AB49" s="61">
        <v>1463.9710519771429</v>
      </c>
      <c r="AC49" s="61">
        <v>703.98552598857145</v>
      </c>
      <c r="AD49" s="61">
        <v>1107.4991285000001</v>
      </c>
    </row>
    <row r="50" spans="1:30" x14ac:dyDescent="0.25">
      <c r="D50" s="60" t="s">
        <v>95</v>
      </c>
      <c r="F50" s="62">
        <v>23</v>
      </c>
      <c r="G50" s="62">
        <v>19</v>
      </c>
      <c r="H50" s="62">
        <v>19</v>
      </c>
      <c r="I50" s="62">
        <v>23</v>
      </c>
      <c r="J50" s="62">
        <v>19</v>
      </c>
      <c r="K50" s="62">
        <v>19</v>
      </c>
      <c r="L50" s="62">
        <v>23</v>
      </c>
      <c r="M50" s="62">
        <v>19</v>
      </c>
      <c r="N50" s="62">
        <v>19</v>
      </c>
      <c r="O50" s="62">
        <v>23</v>
      </c>
      <c r="P50" s="62">
        <v>19</v>
      </c>
      <c r="Q50" s="62">
        <v>19</v>
      </c>
      <c r="R50" s="62">
        <v>9</v>
      </c>
      <c r="S50" s="62">
        <v>9</v>
      </c>
      <c r="T50" s="62">
        <v>7</v>
      </c>
      <c r="U50" s="62">
        <v>13</v>
      </c>
      <c r="V50" s="62">
        <v>12</v>
      </c>
      <c r="W50" s="62">
        <v>9</v>
      </c>
      <c r="X50" s="62">
        <v>14</v>
      </c>
      <c r="Y50" s="62">
        <v>13</v>
      </c>
      <c r="Z50" s="62">
        <v>9</v>
      </c>
      <c r="AA50" s="62">
        <v>8</v>
      </c>
      <c r="AB50" s="62">
        <v>7</v>
      </c>
      <c r="AC50" s="62">
        <v>7</v>
      </c>
      <c r="AD50" s="62">
        <v>7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5351.3499999999995</v>
      </c>
      <c r="N51" s="61">
        <v>4619.0599999999995</v>
      </c>
      <c r="O51" s="61">
        <v>7000</v>
      </c>
      <c r="P51" s="61">
        <v>5351.3499999999995</v>
      </c>
      <c r="Q51" s="61">
        <v>4619.0599999999995</v>
      </c>
      <c r="R51" s="61">
        <v>3000</v>
      </c>
      <c r="S51" s="61">
        <v>3000</v>
      </c>
      <c r="T51" s="61">
        <v>3000</v>
      </c>
      <c r="U51" s="61">
        <v>600</v>
      </c>
      <c r="V51" s="61">
        <v>600</v>
      </c>
      <c r="W51" s="61">
        <v>453.97434095999995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1980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81.449645000000004</v>
      </c>
      <c r="G52" s="61">
        <v>80.016131248000008</v>
      </c>
      <c r="H52" s="61">
        <v>65.159716000000003</v>
      </c>
      <c r="I52" s="61">
        <v>81.449645000000004</v>
      </c>
      <c r="J52" s="61">
        <v>80.016131248000008</v>
      </c>
      <c r="K52" s="61">
        <v>65.159716000000003</v>
      </c>
      <c r="L52" s="61">
        <v>200</v>
      </c>
      <c r="M52" s="61">
        <v>150</v>
      </c>
      <c r="N52" s="61">
        <v>100</v>
      </c>
      <c r="O52" s="61">
        <v>200</v>
      </c>
      <c r="P52" s="61">
        <v>150</v>
      </c>
      <c r="Q52" s="61">
        <v>100</v>
      </c>
      <c r="R52" s="61">
        <v>260.63886400000001</v>
      </c>
      <c r="S52" s="61">
        <v>260.63886400000001</v>
      </c>
      <c r="T52" s="61">
        <v>208.51109120000001</v>
      </c>
      <c r="U52" s="61">
        <v>120</v>
      </c>
      <c r="V52" s="61">
        <v>120</v>
      </c>
      <c r="W52" s="61">
        <v>143.35137520000001</v>
      </c>
      <c r="X52" s="61">
        <v>18.619388847000003</v>
      </c>
      <c r="Y52" s="61">
        <v>14.664</v>
      </c>
      <c r="Z52" s="61">
        <v>14.895511077600004</v>
      </c>
      <c r="AA52" s="61">
        <v>100</v>
      </c>
      <c r="AB52" s="61">
        <v>57.9</v>
      </c>
      <c r="AC52" s="61">
        <v>146.25</v>
      </c>
      <c r="AD52" s="61">
        <v>252.49389950000003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817.14285714285711</v>
      </c>
      <c r="G55" s="65">
        <v>807</v>
      </c>
      <c r="H55" s="65">
        <v>597.16666666666663</v>
      </c>
      <c r="I55" s="65">
        <v>806</v>
      </c>
      <c r="J55" s="65">
        <v>791.4</v>
      </c>
      <c r="K55" s="65">
        <v>588.66666666666663</v>
      </c>
      <c r="L55" s="65">
        <v>4204.7142857142853</v>
      </c>
      <c r="M55" s="65">
        <v>3976.2699999999995</v>
      </c>
      <c r="N55" s="65">
        <v>3086.5099999999998</v>
      </c>
      <c r="O55" s="65">
        <v>4204.7142857142853</v>
      </c>
      <c r="P55" s="65">
        <v>3976.2699999999995</v>
      </c>
      <c r="Q55" s="65">
        <v>3086.5099999999998</v>
      </c>
      <c r="R55" s="65">
        <v>2020</v>
      </c>
      <c r="S55" s="65">
        <v>1916</v>
      </c>
      <c r="T55" s="65">
        <v>1916</v>
      </c>
      <c r="U55" s="65">
        <v>290</v>
      </c>
      <c r="V55" s="65">
        <v>336.66666666666669</v>
      </c>
      <c r="W55" s="65">
        <v>263.33333333333331</v>
      </c>
      <c r="X55" s="65">
        <v>190</v>
      </c>
      <c r="Y55" s="65">
        <v>238.33333333333334</v>
      </c>
      <c r="Z55" s="65">
        <v>154.25</v>
      </c>
      <c r="AA55" s="65">
        <v>907.5</v>
      </c>
      <c r="AB55" s="65">
        <v>862.5</v>
      </c>
      <c r="AC55" s="65">
        <v>573.125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7</v>
      </c>
      <c r="G56" s="66">
        <v>5</v>
      </c>
      <c r="H56" s="66">
        <v>6</v>
      </c>
      <c r="I56" s="66">
        <v>7</v>
      </c>
      <c r="J56" s="66">
        <v>5</v>
      </c>
      <c r="K56" s="66">
        <v>6</v>
      </c>
      <c r="L56" s="66">
        <v>7</v>
      </c>
      <c r="M56" s="66">
        <v>5</v>
      </c>
      <c r="N56" s="66">
        <v>6</v>
      </c>
      <c r="O56" s="66">
        <v>7</v>
      </c>
      <c r="P56" s="66">
        <v>5</v>
      </c>
      <c r="Q56" s="66">
        <v>6</v>
      </c>
      <c r="R56" s="66">
        <v>2</v>
      </c>
      <c r="S56" s="66">
        <v>2</v>
      </c>
      <c r="T56" s="66">
        <v>2</v>
      </c>
      <c r="U56" s="66">
        <v>4</v>
      </c>
      <c r="V56" s="66">
        <v>3</v>
      </c>
      <c r="W56" s="66">
        <v>3</v>
      </c>
      <c r="X56" s="66">
        <v>4</v>
      </c>
      <c r="Y56" s="66">
        <v>3</v>
      </c>
      <c r="Z56" s="66">
        <v>2</v>
      </c>
      <c r="AA56" s="66">
        <v>2</v>
      </c>
      <c r="AB56" s="66">
        <v>2</v>
      </c>
      <c r="AC56" s="66">
        <v>2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519.22851037500004</v>
      </c>
      <c r="G57" s="65">
        <v>395.91513062727267</v>
      </c>
      <c r="H57" s="65">
        <v>354.34541256</v>
      </c>
      <c r="I57" s="65">
        <v>519.22851037500004</v>
      </c>
      <c r="J57" s="65">
        <v>395.91513062727267</v>
      </c>
      <c r="K57" s="65">
        <v>354.34541256</v>
      </c>
      <c r="L57" s="65">
        <v>3199.1880564326925</v>
      </c>
      <c r="M57" s="65">
        <v>2599.6455719687501</v>
      </c>
      <c r="N57" s="65">
        <v>2297.5194702272729</v>
      </c>
      <c r="O57" s="65">
        <v>3199.1880564326925</v>
      </c>
      <c r="P57" s="65">
        <v>2599.6455719687501</v>
      </c>
      <c r="Q57" s="65">
        <v>2297.5194702272729</v>
      </c>
      <c r="R57" s="65">
        <v>1090.1597160000001</v>
      </c>
      <c r="S57" s="65">
        <v>1033.9097160000001</v>
      </c>
      <c r="T57" s="65">
        <v>464.2555456</v>
      </c>
      <c r="U57" s="65">
        <v>211.77365237500001</v>
      </c>
      <c r="V57" s="65">
        <v>198.02365237499998</v>
      </c>
      <c r="W57" s="65">
        <v>168.67027504000001</v>
      </c>
      <c r="X57" s="65">
        <v>64.151749793374989</v>
      </c>
      <c r="Y57" s="65">
        <v>55.179850865250003</v>
      </c>
      <c r="Z57" s="65">
        <v>35.579102215520003</v>
      </c>
      <c r="AA57" s="65">
        <v>2016.6666666666667</v>
      </c>
      <c r="AB57" s="65">
        <v>2925</v>
      </c>
      <c r="AC57" s="65">
        <v>1080</v>
      </c>
      <c r="AD57" s="65">
        <v>766.66666666666663</v>
      </c>
    </row>
    <row r="58" spans="1:30" x14ac:dyDescent="0.25">
      <c r="A58" s="64"/>
      <c r="C58" t="s">
        <v>43</v>
      </c>
      <c r="D58" t="s">
        <v>95</v>
      </c>
      <c r="F58" s="66">
        <v>12</v>
      </c>
      <c r="G58" s="66">
        <v>11</v>
      </c>
      <c r="H58" s="66">
        <v>10</v>
      </c>
      <c r="I58" s="66">
        <v>12</v>
      </c>
      <c r="J58" s="66">
        <v>11</v>
      </c>
      <c r="K58" s="66">
        <v>10</v>
      </c>
      <c r="L58" s="66">
        <v>13</v>
      </c>
      <c r="M58" s="66">
        <v>12</v>
      </c>
      <c r="N58" s="66">
        <v>11</v>
      </c>
      <c r="O58" s="66">
        <v>13</v>
      </c>
      <c r="P58" s="66">
        <v>12</v>
      </c>
      <c r="Q58" s="66">
        <v>11</v>
      </c>
      <c r="R58" s="66">
        <v>4</v>
      </c>
      <c r="S58" s="66">
        <v>4</v>
      </c>
      <c r="T58" s="66">
        <v>2</v>
      </c>
      <c r="U58" s="66">
        <v>8</v>
      </c>
      <c r="V58" s="66">
        <v>8</v>
      </c>
      <c r="W58" s="66">
        <v>5</v>
      </c>
      <c r="X58" s="66">
        <v>8</v>
      </c>
      <c r="Y58" s="66">
        <v>8</v>
      </c>
      <c r="Z58" s="66">
        <v>5</v>
      </c>
      <c r="AA58" s="66">
        <v>3</v>
      </c>
      <c r="AB58" s="66">
        <v>2</v>
      </c>
      <c r="AC58" s="66">
        <v>2</v>
      </c>
      <c r="AD58" s="66">
        <v>3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512.22939280000003</v>
      </c>
      <c r="G59" s="65">
        <v>454.4786606253333</v>
      </c>
      <c r="H59" s="65">
        <v>374.52652220933334</v>
      </c>
      <c r="I59" s="65">
        <v>492.04269464499998</v>
      </c>
      <c r="J59" s="65">
        <v>439.41242160933331</v>
      </c>
      <c r="K59" s="65">
        <v>350.36092466933331</v>
      </c>
      <c r="L59" s="65">
        <v>2950.5323866666672</v>
      </c>
      <c r="M59" s="65">
        <v>2115.5449680631868</v>
      </c>
      <c r="N59" s="65">
        <v>1573.138864</v>
      </c>
      <c r="O59" s="65">
        <v>2910.5323866666672</v>
      </c>
      <c r="P59" s="65">
        <v>2059.2949680631868</v>
      </c>
      <c r="Q59" s="65">
        <v>1533.763864</v>
      </c>
      <c r="R59" s="65">
        <v>1143.8209812733332</v>
      </c>
      <c r="S59" s="65">
        <v>1033.8295925706598</v>
      </c>
      <c r="T59" s="65">
        <v>820.67109960666676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1426.2469497500001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3</v>
      </c>
      <c r="I60" s="66">
        <v>4</v>
      </c>
      <c r="J60" s="66">
        <v>3</v>
      </c>
      <c r="K60" s="66">
        <v>3</v>
      </c>
      <c r="L60" s="66">
        <v>3</v>
      </c>
      <c r="M60" s="66">
        <v>2</v>
      </c>
      <c r="N60" s="66">
        <v>2</v>
      </c>
      <c r="O60" s="66">
        <v>3</v>
      </c>
      <c r="P60" s="66">
        <v>2</v>
      </c>
      <c r="Q60" s="66">
        <v>2</v>
      </c>
      <c r="R60" s="66">
        <v>3</v>
      </c>
      <c r="S60" s="66">
        <v>3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572.67751629999998</v>
      </c>
      <c r="G62" s="65">
        <v>476.94830394430767</v>
      </c>
      <c r="H62" s="65">
        <v>404.58720709446152</v>
      </c>
      <c r="I62" s="65">
        <v>566.90988825571435</v>
      </c>
      <c r="J62" s="65">
        <v>473.47147955599996</v>
      </c>
      <c r="K62" s="65">
        <v>399.0105307390769</v>
      </c>
      <c r="L62" s="65">
        <v>3212.0665288942309</v>
      </c>
      <c r="M62" s="65">
        <v>2687.7216484792812</v>
      </c>
      <c r="N62" s="65">
        <v>2285.8743250416669</v>
      </c>
      <c r="O62" s="65">
        <v>3202.8357596634619</v>
      </c>
      <c r="P62" s="65">
        <v>2678.3466484792812</v>
      </c>
      <c r="Q62" s="65">
        <v>2279.3118250416669</v>
      </c>
      <c r="R62" s="65">
        <v>948.68363463666662</v>
      </c>
      <c r="S62" s="65">
        <v>873.68794028533</v>
      </c>
      <c r="T62" s="65">
        <v>678.10487800400006</v>
      </c>
      <c r="U62" s="65">
        <v>253.52044499499999</v>
      </c>
      <c r="V62" s="65">
        <v>239.77044499499999</v>
      </c>
      <c r="W62" s="65">
        <v>216.22095269333332</v>
      </c>
      <c r="X62" s="65">
        <v>72.261143244300001</v>
      </c>
      <c r="Y62" s="65">
        <v>65.617224101800005</v>
      </c>
      <c r="Z62" s="65">
        <v>36.826190008457147</v>
      </c>
      <c r="AA62" s="65">
        <v>1775.8679261999998</v>
      </c>
      <c r="AB62" s="65">
        <v>1905.69934096</v>
      </c>
      <c r="AC62" s="65">
        <v>900.41217047999999</v>
      </c>
      <c r="AD62" s="65">
        <v>1030.4987799</v>
      </c>
    </row>
    <row r="63" spans="1:30" x14ac:dyDescent="0.25">
      <c r="A63" s="64"/>
      <c r="C63" t="s">
        <v>42</v>
      </c>
      <c r="D63" t="s">
        <v>95</v>
      </c>
      <c r="F63" s="66">
        <v>14</v>
      </c>
      <c r="G63" s="66">
        <v>13</v>
      </c>
      <c r="H63" s="66">
        <v>13</v>
      </c>
      <c r="I63" s="66">
        <v>14</v>
      </c>
      <c r="J63" s="66">
        <v>13</v>
      </c>
      <c r="K63" s="66">
        <v>13</v>
      </c>
      <c r="L63" s="66">
        <v>13</v>
      </c>
      <c r="M63" s="66">
        <v>12</v>
      </c>
      <c r="N63" s="66">
        <v>12</v>
      </c>
      <c r="O63" s="66">
        <v>13</v>
      </c>
      <c r="P63" s="66">
        <v>12</v>
      </c>
      <c r="Q63" s="66">
        <v>12</v>
      </c>
      <c r="R63" s="66">
        <v>6</v>
      </c>
      <c r="S63" s="66">
        <v>6</v>
      </c>
      <c r="T63" s="66">
        <v>5</v>
      </c>
      <c r="U63" s="66">
        <v>8</v>
      </c>
      <c r="V63" s="66">
        <v>8</v>
      </c>
      <c r="W63" s="66">
        <v>6</v>
      </c>
      <c r="X63" s="66">
        <v>10</v>
      </c>
      <c r="Y63" s="66">
        <v>10</v>
      </c>
      <c r="Z63" s="66">
        <v>7</v>
      </c>
      <c r="AA63" s="66">
        <v>5</v>
      </c>
      <c r="AB63" s="66">
        <v>4</v>
      </c>
      <c r="AC63" s="66">
        <v>4</v>
      </c>
      <c r="AD63" s="66">
        <v>5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730.543616875</v>
      </c>
      <c r="G64" s="65">
        <v>690.72482249999996</v>
      </c>
      <c r="H64" s="65">
        <v>680</v>
      </c>
      <c r="I64" s="65">
        <v>730.543616875</v>
      </c>
      <c r="J64" s="65">
        <v>690.72482249999996</v>
      </c>
      <c r="K64" s="65">
        <v>680</v>
      </c>
      <c r="L64" s="65">
        <v>3329.2942545000001</v>
      </c>
      <c r="M64" s="65">
        <v>3011.8423393333337</v>
      </c>
      <c r="N64" s="65">
        <v>3239.6866666666665</v>
      </c>
      <c r="O64" s="65">
        <v>3329.2942545000001</v>
      </c>
      <c r="P64" s="65">
        <v>3011.8423393333337</v>
      </c>
      <c r="Q64" s="65">
        <v>3239.6866666666665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630</v>
      </c>
      <c r="G66" s="65">
        <v>542.5</v>
      </c>
      <c r="H66" s="65">
        <v>346.5</v>
      </c>
      <c r="I66" s="65">
        <v>610.5</v>
      </c>
      <c r="J66" s="65">
        <v>503.5</v>
      </c>
      <c r="K66" s="65">
        <v>321</v>
      </c>
      <c r="L66" s="65">
        <v>4250</v>
      </c>
      <c r="M66" s="65">
        <v>3765</v>
      </c>
      <c r="N66" s="65">
        <v>2400</v>
      </c>
      <c r="O66" s="65">
        <v>4250</v>
      </c>
      <c r="P66" s="65">
        <v>3765</v>
      </c>
      <c r="Q66" s="65">
        <v>2400</v>
      </c>
      <c r="R66" s="65">
        <v>1040</v>
      </c>
      <c r="S66" s="65">
        <v>832</v>
      </c>
      <c r="T66" s="65">
        <v>832</v>
      </c>
      <c r="U66" s="65">
        <v>375</v>
      </c>
      <c r="V66" s="65">
        <v>600</v>
      </c>
      <c r="W66" s="65">
        <v>270</v>
      </c>
      <c r="X66" s="65">
        <v>67.5</v>
      </c>
      <c r="Y66" s="65">
        <v>90</v>
      </c>
      <c r="Z66" s="65">
        <v>58.5</v>
      </c>
      <c r="AA66" s="65">
        <v>315</v>
      </c>
      <c r="AB66" s="65">
        <v>225</v>
      </c>
      <c r="AC66" s="65">
        <v>146.25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4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467.20459197692304</v>
      </c>
      <c r="G69" s="65">
        <v>373.12520156466661</v>
      </c>
      <c r="H69" s="65">
        <v>352.16947435233334</v>
      </c>
      <c r="I69" s="65">
        <v>462.83945408307687</v>
      </c>
      <c r="J69" s="65">
        <v>371.2336418106666</v>
      </c>
      <c r="K69" s="65">
        <v>347.44057496733336</v>
      </c>
      <c r="L69" s="65">
        <v>2786.7534911354173</v>
      </c>
      <c r="M69" s="65">
        <v>2314.2578908864884</v>
      </c>
      <c r="N69" s="65">
        <v>2078.3174455000003</v>
      </c>
      <c r="O69" s="65">
        <v>2786.7534911354173</v>
      </c>
      <c r="P69" s="65">
        <v>2314.2578908864884</v>
      </c>
      <c r="Q69" s="65">
        <v>2078.3174455000003</v>
      </c>
      <c r="R69" s="65">
        <v>658.42036156400002</v>
      </c>
      <c r="S69" s="65">
        <v>616.42552834239598</v>
      </c>
      <c r="T69" s="65">
        <v>469.63109750500001</v>
      </c>
      <c r="U69" s="65">
        <v>238.68483999555554</v>
      </c>
      <c r="V69" s="65">
        <v>236.02044499499999</v>
      </c>
      <c r="W69" s="65">
        <v>216.22095269333332</v>
      </c>
      <c r="X69" s="65">
        <v>63.179048049222224</v>
      </c>
      <c r="Y69" s="65">
        <v>56.479530127250001</v>
      </c>
      <c r="Z69" s="65">
        <v>36.296666011840003</v>
      </c>
      <c r="AA69" s="65">
        <v>2660.1132103333334</v>
      </c>
      <c r="AB69" s="65">
        <v>2274.59912128</v>
      </c>
      <c r="AC69" s="65">
        <v>1014.1162273066666</v>
      </c>
      <c r="AD69" s="65">
        <v>790.49877990000005</v>
      </c>
    </row>
    <row r="70" spans="1:30" x14ac:dyDescent="0.25">
      <c r="C70" t="s">
        <v>41</v>
      </c>
      <c r="D70" t="s">
        <v>95</v>
      </c>
      <c r="F70" s="66">
        <v>13</v>
      </c>
      <c r="G70" s="66">
        <v>12</v>
      </c>
      <c r="H70" s="66">
        <v>12</v>
      </c>
      <c r="I70" s="66">
        <v>13</v>
      </c>
      <c r="J70" s="66">
        <v>12</v>
      </c>
      <c r="K70" s="66">
        <v>12</v>
      </c>
      <c r="L70" s="66">
        <v>12</v>
      </c>
      <c r="M70" s="66">
        <v>11</v>
      </c>
      <c r="N70" s="66">
        <v>11</v>
      </c>
      <c r="O70" s="66">
        <v>12</v>
      </c>
      <c r="P70" s="66">
        <v>11</v>
      </c>
      <c r="Q70" s="66">
        <v>11</v>
      </c>
      <c r="R70" s="66">
        <v>5</v>
      </c>
      <c r="S70" s="66">
        <v>5</v>
      </c>
      <c r="T70" s="66">
        <v>4</v>
      </c>
      <c r="U70" s="66">
        <v>9</v>
      </c>
      <c r="V70" s="66">
        <v>8</v>
      </c>
      <c r="W70" s="66">
        <v>6</v>
      </c>
      <c r="X70" s="66">
        <v>9</v>
      </c>
      <c r="Y70" s="66">
        <v>8</v>
      </c>
      <c r="Z70" s="66">
        <v>5</v>
      </c>
      <c r="AA70" s="66">
        <v>3</v>
      </c>
      <c r="AB70" s="66">
        <v>3</v>
      </c>
      <c r="AC70" s="66">
        <v>3</v>
      </c>
      <c r="AD70" s="66">
        <v>5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835.33333333333337</v>
      </c>
      <c r="G71" s="65">
        <v>853</v>
      </c>
      <c r="H71" s="65">
        <v>778</v>
      </c>
      <c r="I71" s="65">
        <v>835.33333333333337</v>
      </c>
      <c r="J71" s="65">
        <v>853</v>
      </c>
      <c r="K71" s="65">
        <v>778</v>
      </c>
      <c r="L71" s="65">
        <v>4000</v>
      </c>
      <c r="M71" s="65">
        <v>3500</v>
      </c>
      <c r="N71" s="65">
        <v>3500</v>
      </c>
      <c r="O71" s="65">
        <v>4000</v>
      </c>
      <c r="P71" s="65">
        <v>3500</v>
      </c>
      <c r="Q71" s="65">
        <v>3500</v>
      </c>
      <c r="R71" s="65"/>
      <c r="S71" s="65"/>
      <c r="T71" s="65"/>
      <c r="U71" s="65">
        <v>150</v>
      </c>
      <c r="V71" s="65">
        <v>150</v>
      </c>
      <c r="W71" s="65">
        <v>150</v>
      </c>
      <c r="X71" s="65">
        <v>125</v>
      </c>
      <c r="Y71" s="65">
        <v>125</v>
      </c>
      <c r="Z71" s="65"/>
      <c r="AA71" s="65"/>
      <c r="AB71" s="65"/>
      <c r="AC71" s="65"/>
      <c r="AD71" s="65"/>
    </row>
    <row r="72" spans="1:30" x14ac:dyDescent="0.25">
      <c r="C72" t="s">
        <v>44</v>
      </c>
      <c r="D72" t="s">
        <v>95</v>
      </c>
      <c r="F72" s="66">
        <v>3</v>
      </c>
      <c r="G72" s="66">
        <v>2</v>
      </c>
      <c r="H72" s="66">
        <v>2</v>
      </c>
      <c r="I72" s="66">
        <v>3</v>
      </c>
      <c r="J72" s="66">
        <v>2</v>
      </c>
      <c r="K72" s="66">
        <v>2</v>
      </c>
      <c r="L72" s="66">
        <v>3</v>
      </c>
      <c r="M72" s="66">
        <v>2</v>
      </c>
      <c r="N72" s="66">
        <v>2</v>
      </c>
      <c r="O72" s="66">
        <v>3</v>
      </c>
      <c r="P72" s="66">
        <v>2</v>
      </c>
      <c r="Q72" s="66">
        <v>2</v>
      </c>
      <c r="R72" s="66"/>
      <c r="S72" s="66"/>
      <c r="T72" s="66"/>
      <c r="U72" s="66">
        <v>1</v>
      </c>
      <c r="V72" s="66">
        <v>1</v>
      </c>
      <c r="W72" s="66">
        <v>1</v>
      </c>
      <c r="X72" s="66">
        <v>1</v>
      </c>
      <c r="Y72" s="66">
        <v>1</v>
      </c>
      <c r="Z72" s="66"/>
      <c r="AA72" s="66"/>
      <c r="AB72" s="66"/>
      <c r="AC72" s="66"/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774.28571428571433</v>
      </c>
      <c r="G73" s="65">
        <v>714</v>
      </c>
      <c r="H73" s="65">
        <v>493.6</v>
      </c>
      <c r="I73" s="65">
        <v>759.71428571428567</v>
      </c>
      <c r="J73" s="65">
        <v>693.9</v>
      </c>
      <c r="K73" s="65">
        <v>480.25</v>
      </c>
      <c r="L73" s="65">
        <v>4304.125</v>
      </c>
      <c r="M73" s="65">
        <v>3808.5583333333329</v>
      </c>
      <c r="N73" s="65">
        <v>2846.0933333333328</v>
      </c>
      <c r="O73" s="65">
        <v>4289.125</v>
      </c>
      <c r="P73" s="65">
        <v>3789.8083333333329</v>
      </c>
      <c r="Q73" s="65">
        <v>2832.9683333333328</v>
      </c>
      <c r="R73" s="65">
        <v>2135</v>
      </c>
      <c r="S73" s="65">
        <v>1996.75</v>
      </c>
      <c r="T73" s="65">
        <v>1781.3333333333333</v>
      </c>
      <c r="U73" s="65">
        <v>336.66666666666669</v>
      </c>
      <c r="V73" s="65">
        <v>336.66666666666669</v>
      </c>
      <c r="W73" s="65">
        <v>320</v>
      </c>
      <c r="X73" s="65">
        <v>171</v>
      </c>
      <c r="Y73" s="65">
        <v>171</v>
      </c>
      <c r="Z73" s="65">
        <v>96.2</v>
      </c>
      <c r="AA73" s="65">
        <v>742.8</v>
      </c>
      <c r="AB73" s="65">
        <v>856</v>
      </c>
      <c r="AC73" s="65">
        <v>471.38749999999999</v>
      </c>
      <c r="AD73" s="65">
        <v>1900</v>
      </c>
    </row>
    <row r="74" spans="1:30" x14ac:dyDescent="0.25">
      <c r="C74" t="s">
        <v>47</v>
      </c>
      <c r="D74" t="s">
        <v>95</v>
      </c>
      <c r="F74" s="66">
        <v>7</v>
      </c>
      <c r="G74" s="66">
        <v>5</v>
      </c>
      <c r="H74" s="66">
        <v>5</v>
      </c>
      <c r="I74" s="66">
        <v>7</v>
      </c>
      <c r="J74" s="66">
        <v>5</v>
      </c>
      <c r="K74" s="66">
        <v>5</v>
      </c>
      <c r="L74" s="66">
        <v>8</v>
      </c>
      <c r="M74" s="66">
        <v>6</v>
      </c>
      <c r="N74" s="66">
        <v>6</v>
      </c>
      <c r="O74" s="66">
        <v>8</v>
      </c>
      <c r="P74" s="66">
        <v>6</v>
      </c>
      <c r="Q74" s="66">
        <v>6</v>
      </c>
      <c r="R74" s="66">
        <v>4</v>
      </c>
      <c r="S74" s="66">
        <v>4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2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770.11111111111109</v>
      </c>
      <c r="G76" s="65">
        <v>706.57142857142856</v>
      </c>
      <c r="H76" s="65">
        <v>562</v>
      </c>
      <c r="I76" s="65">
        <v>770.11111111111109</v>
      </c>
      <c r="J76" s="65">
        <v>706.57142857142856</v>
      </c>
      <c r="K76" s="65">
        <v>562</v>
      </c>
      <c r="L76" s="65">
        <v>4155.5555555555557</v>
      </c>
      <c r="M76" s="65">
        <v>3786.4285714285716</v>
      </c>
      <c r="N76" s="65">
        <v>3055</v>
      </c>
      <c r="O76" s="65">
        <v>4155.5555555555557</v>
      </c>
      <c r="P76" s="65">
        <v>3786.4285714285716</v>
      </c>
      <c r="Q76" s="65">
        <v>3055</v>
      </c>
      <c r="R76" s="65">
        <v>2100</v>
      </c>
      <c r="S76" s="65">
        <v>2100</v>
      </c>
      <c r="T76" s="65">
        <v>1860</v>
      </c>
      <c r="U76" s="65">
        <v>215.83333333333334</v>
      </c>
      <c r="V76" s="65">
        <v>219</v>
      </c>
      <c r="W76" s="65">
        <v>200</v>
      </c>
      <c r="X76" s="65">
        <v>180</v>
      </c>
      <c r="Y76" s="65">
        <v>204.25</v>
      </c>
      <c r="Z76" s="65">
        <v>151.5</v>
      </c>
      <c r="AA76" s="65">
        <v>3225</v>
      </c>
      <c r="AB76" s="65">
        <v>3225</v>
      </c>
      <c r="AC76" s="65">
        <v>1490</v>
      </c>
      <c r="AD76" s="65">
        <v>1300</v>
      </c>
    </row>
    <row r="77" spans="1:30" x14ac:dyDescent="0.25">
      <c r="C77" t="s">
        <v>40</v>
      </c>
      <c r="D77" t="s">
        <v>95</v>
      </c>
      <c r="F77" s="66">
        <v>9</v>
      </c>
      <c r="G77" s="66">
        <v>7</v>
      </c>
      <c r="H77" s="66">
        <v>8</v>
      </c>
      <c r="I77" s="66">
        <v>9</v>
      </c>
      <c r="J77" s="66">
        <v>7</v>
      </c>
      <c r="K77" s="66">
        <v>8</v>
      </c>
      <c r="L77" s="66">
        <v>9</v>
      </c>
      <c r="M77" s="66">
        <v>7</v>
      </c>
      <c r="N77" s="66">
        <v>8</v>
      </c>
      <c r="O77" s="66">
        <v>9</v>
      </c>
      <c r="P77" s="66">
        <v>7</v>
      </c>
      <c r="Q77" s="66">
        <v>8</v>
      </c>
      <c r="R77" s="66">
        <v>2</v>
      </c>
      <c r="S77" s="66">
        <v>2</v>
      </c>
      <c r="T77" s="66">
        <v>2</v>
      </c>
      <c r="U77" s="66">
        <v>6</v>
      </c>
      <c r="V77" s="66">
        <v>5</v>
      </c>
      <c r="W77" s="66">
        <v>4</v>
      </c>
      <c r="X77" s="66">
        <v>5</v>
      </c>
      <c r="Y77" s="66">
        <v>4</v>
      </c>
      <c r="Z77" s="66">
        <v>2</v>
      </c>
      <c r="AA77" s="66">
        <v>2</v>
      </c>
      <c r="AB77" s="66">
        <v>2</v>
      </c>
      <c r="AC77" s="66">
        <v>2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391.83047592857145</v>
      </c>
      <c r="G78" s="65">
        <v>349.62568824971424</v>
      </c>
      <c r="H78" s="65">
        <v>293.15184853333335</v>
      </c>
      <c r="I78" s="65">
        <v>380.68761878571428</v>
      </c>
      <c r="J78" s="65">
        <v>338.48283110685719</v>
      </c>
      <c r="K78" s="65">
        <v>284.65184853333335</v>
      </c>
      <c r="L78" s="65">
        <v>2253.8190679531253</v>
      </c>
      <c r="M78" s="65">
        <v>2027.2994149689216</v>
      </c>
      <c r="N78" s="65">
        <v>1759.7514886428569</v>
      </c>
      <c r="O78" s="65">
        <v>2253.8190679531253</v>
      </c>
      <c r="P78" s="65">
        <v>2027.2994149689216</v>
      </c>
      <c r="Q78" s="65">
        <v>1759.7514886428569</v>
      </c>
      <c r="R78" s="65">
        <v>951.97177224999996</v>
      </c>
      <c r="S78" s="65">
        <v>851.22823072299491</v>
      </c>
      <c r="T78" s="65">
        <v>455.43655706666669</v>
      </c>
      <c r="U78" s="65">
        <v>271.83784380000003</v>
      </c>
      <c r="V78" s="65">
        <v>265.83784380000003</v>
      </c>
      <c r="W78" s="65">
        <v>227.78379173333335</v>
      </c>
      <c r="X78" s="65">
        <v>47.154847211750003</v>
      </c>
      <c r="Y78" s="65">
        <v>44.320847211749999</v>
      </c>
      <c r="Z78" s="65">
        <v>34.465170359200002</v>
      </c>
      <c r="AA78" s="65">
        <v>502.66666666666669</v>
      </c>
      <c r="AB78" s="65">
        <v>394.3</v>
      </c>
      <c r="AC78" s="65">
        <v>160.21666666666667</v>
      </c>
      <c r="AD78" s="65">
        <v>700.83129983333345</v>
      </c>
    </row>
    <row r="79" spans="1:30" x14ac:dyDescent="0.25">
      <c r="C79" t="s">
        <v>43</v>
      </c>
      <c r="D79" t="s">
        <v>95</v>
      </c>
      <c r="F79" s="66">
        <v>7</v>
      </c>
      <c r="G79" s="66">
        <v>7</v>
      </c>
      <c r="H79" s="66">
        <v>6</v>
      </c>
      <c r="I79" s="66">
        <v>7</v>
      </c>
      <c r="J79" s="66">
        <v>7</v>
      </c>
      <c r="K79" s="66">
        <v>6</v>
      </c>
      <c r="L79" s="66">
        <v>8</v>
      </c>
      <c r="M79" s="66">
        <v>8</v>
      </c>
      <c r="N79" s="66">
        <v>7</v>
      </c>
      <c r="O79" s="66">
        <v>8</v>
      </c>
      <c r="P79" s="66">
        <v>8</v>
      </c>
      <c r="Q79" s="66">
        <v>7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3</v>
      </c>
      <c r="X79" s="66">
        <v>4</v>
      </c>
      <c r="Y79" s="66">
        <v>4</v>
      </c>
      <c r="Z79" s="66">
        <v>3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617.97805202857137</v>
      </c>
      <c r="G80" s="65">
        <v>472.02452020559997</v>
      </c>
      <c r="H80" s="65">
        <v>399.02452020559997</v>
      </c>
      <c r="I80" s="65">
        <v>606.44279594</v>
      </c>
      <c r="J80" s="65">
        <v>462.98477679600001</v>
      </c>
      <c r="K80" s="65">
        <v>384.52516168160003</v>
      </c>
      <c r="L80" s="65">
        <v>4073.9148916666668</v>
      </c>
      <c r="M80" s="65">
        <v>3146.19787</v>
      </c>
      <c r="N80" s="65">
        <v>2544.94787</v>
      </c>
      <c r="O80" s="65">
        <v>4053.9148916666668</v>
      </c>
      <c r="P80" s="65">
        <v>3118.07287</v>
      </c>
      <c r="Q80" s="65">
        <v>2525.26037</v>
      </c>
      <c r="R80" s="65">
        <v>1274.7382396066666</v>
      </c>
      <c r="S80" s="65">
        <v>1154.7382396066666</v>
      </c>
      <c r="T80" s="65">
        <v>1068.1073594099998</v>
      </c>
      <c r="U80" s="65">
        <v>326.98717047999997</v>
      </c>
      <c r="V80" s="65">
        <v>311.98717047999997</v>
      </c>
      <c r="W80" s="65">
        <v>301.98717047999997</v>
      </c>
      <c r="X80" s="65">
        <v>57.798408719199998</v>
      </c>
      <c r="Y80" s="65">
        <v>53.310570434199995</v>
      </c>
      <c r="Z80" s="65">
        <v>39.971954745399998</v>
      </c>
      <c r="AA80" s="65">
        <v>1245.4465436666667</v>
      </c>
      <c r="AB80" s="65">
        <v>1307.4486819199999</v>
      </c>
      <c r="AC80" s="65">
        <v>733.62434095999993</v>
      </c>
      <c r="AD80" s="65">
        <v>1525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43</v>
      </c>
      <c r="F7" s="57">
        <v>600</v>
      </c>
      <c r="G7" s="57">
        <v>550</v>
      </c>
      <c r="H7" s="57">
        <v>550</v>
      </c>
      <c r="I7" s="57">
        <v>600</v>
      </c>
      <c r="J7" s="57">
        <v>550</v>
      </c>
      <c r="K7" s="57">
        <v>550</v>
      </c>
      <c r="L7" s="57">
        <v>3000</v>
      </c>
      <c r="M7" s="57">
        <v>2760</v>
      </c>
      <c r="N7" s="57"/>
      <c r="O7" s="57">
        <v>3000</v>
      </c>
      <c r="P7" s="57">
        <v>2760</v>
      </c>
      <c r="Q7" s="57"/>
      <c r="R7" s="57">
        <v>1720</v>
      </c>
      <c r="S7" s="57">
        <v>1698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2000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>
        <v>800</v>
      </c>
      <c r="G11" s="57">
        <v>800</v>
      </c>
      <c r="H11" s="57"/>
      <c r="I11" s="57">
        <v>500</v>
      </c>
      <c r="J11" s="57">
        <v>500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1995</v>
      </c>
      <c r="AB11" s="57">
        <v>1995</v>
      </c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/>
      <c r="P12" s="57"/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>
        <v>675</v>
      </c>
      <c r="G14" s="57">
        <v>495</v>
      </c>
      <c r="H14" s="57">
        <v>321.75</v>
      </c>
      <c r="I14" s="57">
        <v>675</v>
      </c>
      <c r="J14" s="57">
        <v>495</v>
      </c>
      <c r="K14" s="57">
        <v>321.75</v>
      </c>
      <c r="L14" s="57">
        <v>4500</v>
      </c>
      <c r="M14" s="57">
        <v>3300</v>
      </c>
      <c r="N14" s="57">
        <v>2145</v>
      </c>
      <c r="O14" s="57">
        <v>4500</v>
      </c>
      <c r="P14" s="57">
        <v>3300</v>
      </c>
      <c r="Q14" s="57">
        <v>2145</v>
      </c>
      <c r="R14" s="57"/>
      <c r="S14" s="57"/>
      <c r="T14" s="57"/>
      <c r="U14" s="57">
        <v>150</v>
      </c>
      <c r="V14" s="57">
        <v>150</v>
      </c>
      <c r="W14" s="57">
        <v>120</v>
      </c>
      <c r="X14" s="57">
        <v>25</v>
      </c>
      <c r="Y14" s="57">
        <v>18.329999999999998</v>
      </c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>
        <v>900</v>
      </c>
      <c r="M15" s="57">
        <v>783</v>
      </c>
      <c r="N15" s="57">
        <v>720</v>
      </c>
      <c r="O15" s="57">
        <v>800</v>
      </c>
      <c r="P15" s="57">
        <v>696</v>
      </c>
      <c r="Q15" s="57">
        <v>640</v>
      </c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1200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>
        <v>720</v>
      </c>
      <c r="G17" s="57">
        <v>713</v>
      </c>
      <c r="H17" s="57">
        <v>713</v>
      </c>
      <c r="I17" s="57">
        <v>720</v>
      </c>
      <c r="J17" s="57">
        <v>713</v>
      </c>
      <c r="K17" s="57">
        <v>713</v>
      </c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500</v>
      </c>
      <c r="G18" s="57">
        <v>500</v>
      </c>
      <c r="H18" s="57"/>
      <c r="I18" s="57">
        <v>500</v>
      </c>
      <c r="J18" s="57">
        <v>500</v>
      </c>
      <c r="K18" s="57"/>
      <c r="L18" s="57">
        <v>2050</v>
      </c>
      <c r="M18" s="57">
        <v>2050</v>
      </c>
      <c r="N18" s="57"/>
      <c r="O18" s="57">
        <v>2050</v>
      </c>
      <c r="P18" s="57">
        <v>2050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1200</v>
      </c>
      <c r="AB20" s="57"/>
      <c r="AC20" s="57"/>
      <c r="AD20" s="57">
        <v>900</v>
      </c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>
        <v>695</v>
      </c>
      <c r="G21" s="57">
        <v>212</v>
      </c>
      <c r="H21" s="57"/>
      <c r="I21" s="57">
        <v>695</v>
      </c>
      <c r="J21" s="57">
        <v>212</v>
      </c>
      <c r="K21" s="57"/>
      <c r="L21" s="57">
        <v>4500</v>
      </c>
      <c r="M21" s="57"/>
      <c r="N21" s="57"/>
      <c r="O21" s="57">
        <v>4500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5985</v>
      </c>
      <c r="O22" s="57">
        <v>7000</v>
      </c>
      <c r="P22" s="57">
        <v>6650</v>
      </c>
      <c r="Q22" s="57">
        <v>5985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750</v>
      </c>
      <c r="G23" s="57">
        <v>725</v>
      </c>
      <c r="H23" s="57">
        <v>600</v>
      </c>
      <c r="I23" s="57">
        <v>750</v>
      </c>
      <c r="J23" s="57">
        <v>725</v>
      </c>
      <c r="K23" s="57">
        <v>600</v>
      </c>
      <c r="L23" s="57">
        <v>7750</v>
      </c>
      <c r="M23" s="57">
        <v>7750</v>
      </c>
      <c r="N23" s="57">
        <v>6200</v>
      </c>
      <c r="O23" s="57">
        <v>7750</v>
      </c>
      <c r="P23" s="57">
        <v>7750</v>
      </c>
      <c r="Q23" s="57">
        <v>6200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1200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>
        <v>700</v>
      </c>
      <c r="G24" s="57">
        <v>620</v>
      </c>
      <c r="H24" s="57">
        <v>539.4</v>
      </c>
      <c r="I24" s="57">
        <v>700</v>
      </c>
      <c r="J24" s="57">
        <v>620</v>
      </c>
      <c r="K24" s="57">
        <v>539.4</v>
      </c>
      <c r="L24" s="57">
        <v>2800</v>
      </c>
      <c r="M24" s="57">
        <v>2380</v>
      </c>
      <c r="N24" s="57">
        <v>2070.6</v>
      </c>
      <c r="O24" s="57">
        <v>2800</v>
      </c>
      <c r="P24" s="57">
        <v>2380</v>
      </c>
      <c r="Q24" s="57">
        <v>2070.6</v>
      </c>
      <c r="R24" s="57">
        <v>2000</v>
      </c>
      <c r="S24" s="57">
        <v>1760</v>
      </c>
      <c r="T24" s="57">
        <v>1531.2</v>
      </c>
      <c r="U24" s="57">
        <v>250</v>
      </c>
      <c r="V24" s="57">
        <v>225</v>
      </c>
      <c r="W24" s="57">
        <v>195.75</v>
      </c>
      <c r="X24" s="57"/>
      <c r="Y24" s="57"/>
      <c r="Z24" s="57"/>
      <c r="AA24" s="57"/>
      <c r="AB24" s="57"/>
      <c r="AC24" s="57"/>
      <c r="AD24" s="57">
        <v>800</v>
      </c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800</v>
      </c>
      <c r="G25" s="57"/>
      <c r="H25" s="57">
        <v>720</v>
      </c>
      <c r="I25" s="57">
        <v>800</v>
      </c>
      <c r="J25" s="57"/>
      <c r="K25" s="57">
        <v>720</v>
      </c>
      <c r="L25" s="57">
        <v>4000</v>
      </c>
      <c r="M25" s="57"/>
      <c r="N25" s="57">
        <v>3600</v>
      </c>
      <c r="O25" s="57">
        <v>4000</v>
      </c>
      <c r="P25" s="57"/>
      <c r="Q25" s="57">
        <v>3600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4900</v>
      </c>
      <c r="M26" s="57">
        <v>4655</v>
      </c>
      <c r="N26" s="57">
        <v>4017.9999999999995</v>
      </c>
      <c r="O26" s="57">
        <v>4900</v>
      </c>
      <c r="P26" s="57">
        <v>4655</v>
      </c>
      <c r="Q26" s="57">
        <v>4017.9999999999995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>
        <v>750</v>
      </c>
      <c r="G27" s="57">
        <v>625</v>
      </c>
      <c r="H27" s="57">
        <v>625</v>
      </c>
      <c r="I27" s="57">
        <v>750</v>
      </c>
      <c r="J27" s="57">
        <v>625</v>
      </c>
      <c r="K27" s="57">
        <v>625</v>
      </c>
      <c r="L27" s="57">
        <v>6000</v>
      </c>
      <c r="M27" s="57">
        <v>6000</v>
      </c>
      <c r="N27" s="57">
        <v>6000</v>
      </c>
      <c r="O27" s="57">
        <v>6000</v>
      </c>
      <c r="P27" s="57">
        <v>6000</v>
      </c>
      <c r="Q27" s="57">
        <v>6000</v>
      </c>
      <c r="R27" s="57">
        <v>5600</v>
      </c>
      <c r="S27" s="57">
        <v>5600</v>
      </c>
      <c r="T27" s="57">
        <v>5600</v>
      </c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750</v>
      </c>
      <c r="G28" s="57">
        <v>750</v>
      </c>
      <c r="H28" s="57">
        <v>637.5</v>
      </c>
      <c r="I28" s="57">
        <v>750</v>
      </c>
      <c r="J28" s="57">
        <v>750</v>
      </c>
      <c r="K28" s="57">
        <v>637.5</v>
      </c>
      <c r="L28" s="57">
        <v>5000</v>
      </c>
      <c r="M28" s="57">
        <v>4500</v>
      </c>
      <c r="N28" s="57">
        <v>4250</v>
      </c>
      <c r="O28" s="57">
        <v>5000</v>
      </c>
      <c r="P28" s="57">
        <v>4500</v>
      </c>
      <c r="Q28" s="57">
        <v>5000</v>
      </c>
      <c r="R28" s="57">
        <v>2000</v>
      </c>
      <c r="S28" s="57">
        <v>1900</v>
      </c>
      <c r="T28" s="57">
        <v>1700</v>
      </c>
      <c r="U28" s="57">
        <v>175</v>
      </c>
      <c r="V28" s="57">
        <v>175</v>
      </c>
      <c r="W28" s="57">
        <v>148.75</v>
      </c>
      <c r="X28" s="57"/>
      <c r="Y28" s="57"/>
      <c r="Z28" s="57"/>
      <c r="AA28" s="57">
        <v>3000</v>
      </c>
      <c r="AB28" s="57">
        <v>3000</v>
      </c>
      <c r="AC28" s="57">
        <v>2550</v>
      </c>
      <c r="AD28" s="57">
        <v>1219</v>
      </c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725</v>
      </c>
      <c r="G30" s="57">
        <v>616.25</v>
      </c>
      <c r="H30" s="57">
        <v>471.25</v>
      </c>
      <c r="I30" s="57">
        <v>725</v>
      </c>
      <c r="J30" s="57">
        <v>616.25</v>
      </c>
      <c r="K30" s="57">
        <v>471.25</v>
      </c>
      <c r="L30" s="57">
        <v>6500</v>
      </c>
      <c r="M30" s="57">
        <v>5525</v>
      </c>
      <c r="N30" s="57">
        <v>4225</v>
      </c>
      <c r="O30" s="57">
        <v>6500</v>
      </c>
      <c r="P30" s="57">
        <v>5525</v>
      </c>
      <c r="Q30" s="57">
        <v>4225</v>
      </c>
      <c r="R30" s="57"/>
      <c r="S30" s="57"/>
      <c r="T30" s="57"/>
      <c r="U30" s="57">
        <v>200</v>
      </c>
      <c r="V30" s="57">
        <v>200</v>
      </c>
      <c r="W30" s="57">
        <v>200</v>
      </c>
      <c r="X30" s="57">
        <v>100</v>
      </c>
      <c r="Y30" s="57">
        <v>85</v>
      </c>
      <c r="Z30" s="57"/>
      <c r="AA30" s="57"/>
      <c r="AB30" s="57"/>
      <c r="AC30" s="57"/>
      <c r="AD30" s="57">
        <v>1000</v>
      </c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490</v>
      </c>
      <c r="G31" s="57">
        <v>480</v>
      </c>
      <c r="H31" s="57">
        <v>392</v>
      </c>
      <c r="I31" s="57">
        <v>490</v>
      </c>
      <c r="J31" s="57">
        <v>480</v>
      </c>
      <c r="K31" s="57">
        <v>392</v>
      </c>
      <c r="L31" s="57">
        <v>3400</v>
      </c>
      <c r="M31" s="57">
        <v>2767</v>
      </c>
      <c r="N31" s="57">
        <v>2720</v>
      </c>
      <c r="O31" s="57">
        <v>3400</v>
      </c>
      <c r="P31" s="57">
        <v>2767</v>
      </c>
      <c r="Q31" s="57">
        <v>2720</v>
      </c>
      <c r="R31" s="57">
        <v>2400</v>
      </c>
      <c r="S31" s="57">
        <v>1846.9100768815354</v>
      </c>
      <c r="T31" s="57">
        <v>1920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850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600</v>
      </c>
      <c r="H32" s="57">
        <v>350</v>
      </c>
      <c r="I32" s="57">
        <v>700</v>
      </c>
      <c r="J32" s="57">
        <v>600</v>
      </c>
      <c r="K32" s="57">
        <v>350</v>
      </c>
      <c r="L32" s="57">
        <v>7000</v>
      </c>
      <c r="M32" s="57">
        <v>6090</v>
      </c>
      <c r="N32" s="57">
        <v>3500</v>
      </c>
      <c r="O32" s="57">
        <v>7000</v>
      </c>
      <c r="P32" s="57">
        <v>6090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>
        <v>1000</v>
      </c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>
        <v>1000</v>
      </c>
      <c r="M33" s="57">
        <v>1000</v>
      </c>
      <c r="N33" s="57">
        <v>1000</v>
      </c>
      <c r="O33" s="57">
        <v>1000</v>
      </c>
      <c r="P33" s="57">
        <v>1000</v>
      </c>
      <c r="Q33" s="57">
        <v>1000</v>
      </c>
      <c r="R33" s="57">
        <v>1200</v>
      </c>
      <c r="S33" s="57">
        <v>1200</v>
      </c>
      <c r="T33" s="57">
        <v>1200</v>
      </c>
      <c r="U33" s="57"/>
      <c r="V33" s="57"/>
      <c r="W33" s="57"/>
      <c r="X33" s="57">
        <v>500</v>
      </c>
      <c r="Y33" s="57">
        <v>440</v>
      </c>
      <c r="Z33" s="57">
        <v>440</v>
      </c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750</v>
      </c>
      <c r="G35" s="57">
        <v>637.5</v>
      </c>
      <c r="H35" s="57">
        <v>562.5</v>
      </c>
      <c r="I35" s="57">
        <v>750</v>
      </c>
      <c r="J35" s="57">
        <v>637.5</v>
      </c>
      <c r="K35" s="57">
        <v>562.5</v>
      </c>
      <c r="L35" s="57">
        <v>6750</v>
      </c>
      <c r="M35" s="57">
        <v>5737.5</v>
      </c>
      <c r="N35" s="57">
        <v>5062.5</v>
      </c>
      <c r="O35" s="57">
        <v>6750</v>
      </c>
      <c r="P35" s="57">
        <v>5737.5</v>
      </c>
      <c r="Q35" s="57">
        <v>5062.5</v>
      </c>
      <c r="R35" s="57">
        <v>1500</v>
      </c>
      <c r="S35" s="57">
        <v>1275</v>
      </c>
      <c r="T35" s="57"/>
      <c r="U35" s="57">
        <v>375</v>
      </c>
      <c r="V35" s="57">
        <v>318.75</v>
      </c>
      <c r="W35" s="57">
        <v>281.25</v>
      </c>
      <c r="X35" s="57">
        <v>115</v>
      </c>
      <c r="Y35" s="57">
        <v>97.75</v>
      </c>
      <c r="Z35" s="57">
        <v>86.25</v>
      </c>
      <c r="AA35" s="57"/>
      <c r="AB35" s="57"/>
      <c r="AC35" s="57"/>
      <c r="AD35" s="57">
        <v>1100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540</v>
      </c>
      <c r="H36" s="57">
        <v>300</v>
      </c>
      <c r="I36" s="57">
        <v>600</v>
      </c>
      <c r="J36" s="57">
        <v>540</v>
      </c>
      <c r="K36" s="57">
        <v>300</v>
      </c>
      <c r="L36" s="57">
        <v>375</v>
      </c>
      <c r="M36" s="57">
        <v>340</v>
      </c>
      <c r="N36" s="57">
        <v>165</v>
      </c>
      <c r="O36" s="57">
        <v>375</v>
      </c>
      <c r="P36" s="57">
        <v>340</v>
      </c>
      <c r="Q36" s="57">
        <v>165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>
        <v>938</v>
      </c>
      <c r="H37" s="57">
        <v>938</v>
      </c>
      <c r="I37" s="57">
        <v>1000</v>
      </c>
      <c r="J37" s="57">
        <v>938</v>
      </c>
      <c r="K37" s="57">
        <v>938</v>
      </c>
      <c r="L37" s="57">
        <v>7000</v>
      </c>
      <c r="M37" s="57">
        <v>6902</v>
      </c>
      <c r="N37" s="57">
        <v>6902</v>
      </c>
      <c r="O37" s="57">
        <v>7000</v>
      </c>
      <c r="P37" s="57">
        <v>6660</v>
      </c>
      <c r="Q37" s="57">
        <v>6660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>
        <v>2000</v>
      </c>
      <c r="AB37" s="57">
        <v>2063</v>
      </c>
      <c r="AC37" s="57">
        <v>2063</v>
      </c>
      <c r="AD37" s="57">
        <v>950</v>
      </c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700</v>
      </c>
      <c r="G39" s="57">
        <v>450</v>
      </c>
      <c r="H39" s="57">
        <v>350</v>
      </c>
      <c r="I39" s="57">
        <v>700</v>
      </c>
      <c r="J39" s="57">
        <v>450</v>
      </c>
      <c r="K39" s="57">
        <v>350</v>
      </c>
      <c r="L39" s="57">
        <v>7000</v>
      </c>
      <c r="M39" s="57">
        <v>4500</v>
      </c>
      <c r="N39" s="57">
        <v>3500</v>
      </c>
      <c r="O39" s="57">
        <v>7000</v>
      </c>
      <c r="P39" s="57">
        <v>4500</v>
      </c>
      <c r="Q39" s="57">
        <v>3500</v>
      </c>
      <c r="R39" s="57"/>
      <c r="S39" s="57"/>
      <c r="T39" s="57"/>
      <c r="U39" s="57"/>
      <c r="V39" s="57"/>
      <c r="W39" s="57"/>
      <c r="X39" s="57">
        <v>35</v>
      </c>
      <c r="Y39" s="57">
        <v>35</v>
      </c>
      <c r="Z39" s="57">
        <v>35</v>
      </c>
      <c r="AA39" s="57"/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>
        <v>750</v>
      </c>
      <c r="G40" s="57">
        <v>550</v>
      </c>
      <c r="H40" s="57">
        <v>440</v>
      </c>
      <c r="I40" s="57">
        <v>750</v>
      </c>
      <c r="J40" s="57">
        <v>550</v>
      </c>
      <c r="K40" s="57">
        <v>440</v>
      </c>
      <c r="L40" s="57">
        <v>3000</v>
      </c>
      <c r="M40" s="57">
        <v>2600</v>
      </c>
      <c r="N40" s="57">
        <v>2080</v>
      </c>
      <c r="O40" s="57">
        <v>3000</v>
      </c>
      <c r="P40" s="57">
        <v>2600</v>
      </c>
      <c r="Q40" s="57">
        <v>2080</v>
      </c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800</v>
      </c>
      <c r="G42" s="57">
        <v>720</v>
      </c>
      <c r="H42" s="57">
        <v>503.99999999999994</v>
      </c>
      <c r="I42" s="57">
        <v>800</v>
      </c>
      <c r="J42" s="57">
        <v>720</v>
      </c>
      <c r="K42" s="57">
        <v>503.99999999999994</v>
      </c>
      <c r="L42" s="57">
        <v>6400</v>
      </c>
      <c r="M42" s="57">
        <v>5500</v>
      </c>
      <c r="N42" s="57">
        <v>3849.9999999999995</v>
      </c>
      <c r="O42" s="57">
        <v>6400</v>
      </c>
      <c r="P42" s="57">
        <v>5500</v>
      </c>
      <c r="Q42" s="57">
        <v>3849.9999999999995</v>
      </c>
      <c r="R42" s="57"/>
      <c r="S42" s="57"/>
      <c r="T42" s="57"/>
      <c r="U42" s="57">
        <v>455</v>
      </c>
      <c r="V42" s="57">
        <v>455</v>
      </c>
      <c r="W42" s="57">
        <v>318.5</v>
      </c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4" spans="1:30" x14ac:dyDescent="0.25">
      <c r="A44" s="56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x14ac:dyDescent="0.25">
      <c r="A45" s="56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 x14ac:dyDescent="0.25">
      <c r="A46" s="56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 x14ac:dyDescent="0.25">
      <c r="A47" s="56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1:30" x14ac:dyDescent="0.25">
      <c r="A48" s="56"/>
      <c r="F48" s="57"/>
    </row>
    <row r="49" spans="1:30" x14ac:dyDescent="0.25">
      <c r="A49" s="60" t="s">
        <v>94</v>
      </c>
      <c r="F49" s="61">
        <f t="shared" ref="F49:AD49" si="0">AVERAGE(F7:F47)</f>
        <v>746.31720988484847</v>
      </c>
      <c r="G49" s="61">
        <f t="shared" si="0"/>
        <v>658.90870485896778</v>
      </c>
      <c r="H49" s="61">
        <f t="shared" si="0"/>
        <v>557.40758105613793</v>
      </c>
      <c r="I49" s="61">
        <f t="shared" si="0"/>
        <v>727.50670101757566</v>
      </c>
      <c r="J49" s="61">
        <f t="shared" si="0"/>
        <v>640.74100430903229</v>
      </c>
      <c r="K49" s="61">
        <f t="shared" si="0"/>
        <v>552.01113993131037</v>
      </c>
      <c r="L49" s="61">
        <f t="shared" si="0"/>
        <v>4401.212121212121</v>
      </c>
      <c r="M49" s="61">
        <f t="shared" si="0"/>
        <v>3960.9833333333331</v>
      </c>
      <c r="N49" s="61">
        <f t="shared" si="0"/>
        <v>3378.8827586206899</v>
      </c>
      <c r="O49" s="61">
        <f t="shared" si="0"/>
        <v>4356.09375</v>
      </c>
      <c r="P49" s="61">
        <f t="shared" si="0"/>
        <v>3905.6206896551726</v>
      </c>
      <c r="Q49" s="61">
        <f t="shared" si="0"/>
        <v>3373.684482758621</v>
      </c>
      <c r="R49" s="61">
        <f t="shared" si="0"/>
        <v>2048.8724799157144</v>
      </c>
      <c r="S49" s="61">
        <f t="shared" si="0"/>
        <v>1924.723199692967</v>
      </c>
      <c r="T49" s="61">
        <f t="shared" si="0"/>
        <v>1810.855883529091</v>
      </c>
      <c r="U49" s="61">
        <f t="shared" si="0"/>
        <v>311.88746338666664</v>
      </c>
      <c r="V49" s="61">
        <f t="shared" si="0"/>
        <v>318.92027130999998</v>
      </c>
      <c r="W49" s="61">
        <f t="shared" si="0"/>
        <v>261.51402130999998</v>
      </c>
      <c r="X49" s="61">
        <f t="shared" si="0"/>
        <v>130.27483963100002</v>
      </c>
      <c r="Y49" s="61">
        <f t="shared" si="0"/>
        <v>126.43182893973334</v>
      </c>
      <c r="Z49" s="61">
        <f t="shared" si="0"/>
        <v>107.39521684473847</v>
      </c>
      <c r="AA49" s="61">
        <f t="shared" si="0"/>
        <v>1818.1217846363636</v>
      </c>
      <c r="AB49" s="61">
        <f t="shared" si="0"/>
        <v>1745.5797363839999</v>
      </c>
      <c r="AC49" s="61">
        <f t="shared" si="0"/>
        <v>1235.93318688</v>
      </c>
      <c r="AD49" s="61">
        <f t="shared" si="0"/>
        <v>1110.5625</v>
      </c>
    </row>
    <row r="50" spans="1:30" x14ac:dyDescent="0.25">
      <c r="D50" s="60" t="s">
        <v>95</v>
      </c>
      <c r="F50" s="62">
        <f t="shared" ref="F50:AD50" si="1">COUNTA(F7:F47)</f>
        <v>33</v>
      </c>
      <c r="G50" s="62">
        <f t="shared" si="1"/>
        <v>31</v>
      </c>
      <c r="H50" s="62">
        <f t="shared" si="1"/>
        <v>29</v>
      </c>
      <c r="I50" s="62">
        <f t="shared" si="1"/>
        <v>33</v>
      </c>
      <c r="J50" s="62">
        <f t="shared" si="1"/>
        <v>31</v>
      </c>
      <c r="K50" s="62">
        <f t="shared" si="1"/>
        <v>29</v>
      </c>
      <c r="L50" s="62">
        <f t="shared" si="1"/>
        <v>33</v>
      </c>
      <c r="M50" s="62">
        <f t="shared" si="1"/>
        <v>30</v>
      </c>
      <c r="N50" s="62">
        <f t="shared" si="1"/>
        <v>29</v>
      </c>
      <c r="O50" s="62">
        <f t="shared" si="1"/>
        <v>32</v>
      </c>
      <c r="P50" s="62">
        <f t="shared" si="1"/>
        <v>29</v>
      </c>
      <c r="Q50" s="62">
        <f t="shared" si="1"/>
        <v>29</v>
      </c>
      <c r="R50" s="62">
        <f t="shared" si="1"/>
        <v>14</v>
      </c>
      <c r="S50" s="62">
        <f t="shared" si="1"/>
        <v>14</v>
      </c>
      <c r="T50" s="62">
        <f t="shared" si="1"/>
        <v>11</v>
      </c>
      <c r="U50" s="62">
        <f t="shared" si="1"/>
        <v>18</v>
      </c>
      <c r="V50" s="62">
        <f t="shared" si="1"/>
        <v>16</v>
      </c>
      <c r="W50" s="62">
        <f t="shared" si="1"/>
        <v>16</v>
      </c>
      <c r="X50" s="62">
        <f t="shared" si="1"/>
        <v>16</v>
      </c>
      <c r="Y50" s="62">
        <f t="shared" si="1"/>
        <v>15</v>
      </c>
      <c r="Z50" s="62">
        <f t="shared" si="1"/>
        <v>13</v>
      </c>
      <c r="AA50" s="62">
        <f t="shared" si="1"/>
        <v>11</v>
      </c>
      <c r="AB50" s="62">
        <f t="shared" si="1"/>
        <v>10</v>
      </c>
      <c r="AC50" s="62">
        <f t="shared" si="1"/>
        <v>9</v>
      </c>
      <c r="AD50" s="62">
        <f t="shared" si="1"/>
        <v>16</v>
      </c>
    </row>
    <row r="51" spans="1:30" x14ac:dyDescent="0.25">
      <c r="D51" t="s">
        <v>96</v>
      </c>
      <c r="E51" s="63" t="s">
        <v>97</v>
      </c>
      <c r="F51" s="61">
        <f t="shared" ref="F51:AD51" si="2">MAX(F7:F47)</f>
        <v>1000</v>
      </c>
      <c r="G51" s="61">
        <f t="shared" si="2"/>
        <v>1000</v>
      </c>
      <c r="H51" s="61">
        <f t="shared" si="2"/>
        <v>938</v>
      </c>
      <c r="I51" s="61">
        <f t="shared" si="2"/>
        <v>1000</v>
      </c>
      <c r="J51" s="61">
        <f t="shared" si="2"/>
        <v>1000</v>
      </c>
      <c r="K51" s="61">
        <f t="shared" si="2"/>
        <v>938</v>
      </c>
      <c r="L51" s="61">
        <f t="shared" si="2"/>
        <v>7750</v>
      </c>
      <c r="M51" s="61">
        <f t="shared" si="2"/>
        <v>7750</v>
      </c>
      <c r="N51" s="61">
        <f t="shared" si="2"/>
        <v>6902</v>
      </c>
      <c r="O51" s="61">
        <f t="shared" si="2"/>
        <v>7750</v>
      </c>
      <c r="P51" s="61">
        <f t="shared" si="2"/>
        <v>7750</v>
      </c>
      <c r="Q51" s="61">
        <f t="shared" si="2"/>
        <v>6660</v>
      </c>
      <c r="R51" s="61">
        <f t="shared" si="2"/>
        <v>5600</v>
      </c>
      <c r="S51" s="61">
        <f t="shared" si="2"/>
        <v>5600</v>
      </c>
      <c r="T51" s="61">
        <f t="shared" si="2"/>
        <v>5600</v>
      </c>
      <c r="U51" s="61">
        <f t="shared" si="2"/>
        <v>1000</v>
      </c>
      <c r="V51" s="61">
        <f t="shared" si="2"/>
        <v>1000</v>
      </c>
      <c r="W51" s="61">
        <f t="shared" si="2"/>
        <v>650</v>
      </c>
      <c r="X51" s="61">
        <f t="shared" si="2"/>
        <v>500</v>
      </c>
      <c r="Y51" s="61">
        <f t="shared" si="2"/>
        <v>500</v>
      </c>
      <c r="Z51" s="61">
        <f t="shared" si="2"/>
        <v>440</v>
      </c>
      <c r="AA51" s="61">
        <f t="shared" si="2"/>
        <v>4950</v>
      </c>
      <c r="AB51" s="61">
        <f t="shared" si="2"/>
        <v>4950</v>
      </c>
      <c r="AC51" s="61">
        <f t="shared" si="2"/>
        <v>3465</v>
      </c>
      <c r="AD51" s="61">
        <f t="shared" si="2"/>
        <v>2000</v>
      </c>
    </row>
    <row r="52" spans="1:30" x14ac:dyDescent="0.25">
      <c r="D52" t="s">
        <v>98</v>
      </c>
      <c r="E52" s="63" t="s">
        <v>97</v>
      </c>
      <c r="F52" s="61">
        <f t="shared" ref="F52:AD52" si="3">MIN(F7:F47)</f>
        <v>490</v>
      </c>
      <c r="G52" s="61">
        <f t="shared" si="3"/>
        <v>212</v>
      </c>
      <c r="H52" s="61">
        <f t="shared" si="3"/>
        <v>300</v>
      </c>
      <c r="I52" s="61">
        <f t="shared" si="3"/>
        <v>490</v>
      </c>
      <c r="J52" s="61">
        <f t="shared" si="3"/>
        <v>212</v>
      </c>
      <c r="K52" s="61">
        <f t="shared" si="3"/>
        <v>300</v>
      </c>
      <c r="L52" s="61">
        <f t="shared" si="3"/>
        <v>375</v>
      </c>
      <c r="M52" s="61">
        <f t="shared" si="3"/>
        <v>340</v>
      </c>
      <c r="N52" s="61">
        <f t="shared" si="3"/>
        <v>165</v>
      </c>
      <c r="O52" s="61">
        <f t="shared" si="3"/>
        <v>375</v>
      </c>
      <c r="P52" s="61">
        <f t="shared" si="3"/>
        <v>340</v>
      </c>
      <c r="Q52" s="61">
        <f t="shared" si="3"/>
        <v>165</v>
      </c>
      <c r="R52" s="61">
        <f t="shared" si="3"/>
        <v>624.21471881999992</v>
      </c>
      <c r="S52" s="61">
        <f t="shared" si="3"/>
        <v>624.21471881999992</v>
      </c>
      <c r="T52" s="61">
        <f t="shared" si="3"/>
        <v>624.21471881999992</v>
      </c>
      <c r="U52" s="61">
        <f t="shared" si="3"/>
        <v>150</v>
      </c>
      <c r="V52" s="61">
        <f t="shared" si="3"/>
        <v>150</v>
      </c>
      <c r="W52" s="61">
        <f t="shared" si="3"/>
        <v>120</v>
      </c>
      <c r="X52" s="61">
        <f t="shared" si="3"/>
        <v>25</v>
      </c>
      <c r="Y52" s="61">
        <f t="shared" si="3"/>
        <v>18.329999999999998</v>
      </c>
      <c r="Z52" s="61">
        <f t="shared" si="3"/>
        <v>30</v>
      </c>
      <c r="AA52" s="61">
        <f t="shared" si="3"/>
        <v>193</v>
      </c>
      <c r="AB52" s="61">
        <f t="shared" si="3"/>
        <v>57.9</v>
      </c>
      <c r="AC52" s="61">
        <f t="shared" si="3"/>
        <v>154.4</v>
      </c>
      <c r="AD52" s="61">
        <f t="shared" si="3"/>
        <v>650</v>
      </c>
    </row>
    <row r="54" spans="1:30" x14ac:dyDescent="0.25">
      <c r="A54" s="60" t="s">
        <v>99</v>
      </c>
      <c r="F54" s="62"/>
    </row>
    <row r="55" spans="1:30" x14ac:dyDescent="0.25">
      <c r="A55" s="64">
        <f>COUNTIF($E$8:$E$48,"S")</f>
        <v>16</v>
      </c>
      <c r="B55" t="s">
        <v>100</v>
      </c>
      <c r="C55" t="s">
        <v>40</v>
      </c>
      <c r="D55" t="s">
        <v>101</v>
      </c>
      <c r="F55" s="65">
        <f>AVERAGEIF($E$8:$E$48,"S",F$8:F$48)</f>
        <v>813.92857142857144</v>
      </c>
      <c r="G55" s="65">
        <f t="shared" ref="G55:AD55" si="4">AVERAGEIF($E$8:$E$41,"S",G$8:G$41)</f>
        <v>733.81818181818187</v>
      </c>
      <c r="H55" s="65">
        <f t="shared" si="4"/>
        <v>633.68999999999994</v>
      </c>
      <c r="I55" s="65">
        <f t="shared" si="4"/>
        <v>773.46153846153845</v>
      </c>
      <c r="J55" s="65">
        <f t="shared" si="4"/>
        <v>686.72727272727275</v>
      </c>
      <c r="K55" s="65">
        <f t="shared" si="4"/>
        <v>625.29</v>
      </c>
      <c r="L55" s="65">
        <f t="shared" si="4"/>
        <v>3971.4285714285716</v>
      </c>
      <c r="M55" s="65">
        <f t="shared" si="4"/>
        <v>3678.909090909091</v>
      </c>
      <c r="N55" s="65">
        <f t="shared" si="4"/>
        <v>3211.9666666666667</v>
      </c>
      <c r="O55" s="65">
        <f t="shared" si="4"/>
        <v>3919.6428571428573</v>
      </c>
      <c r="P55" s="65">
        <f t="shared" si="4"/>
        <v>3614.181818181818</v>
      </c>
      <c r="Q55" s="65">
        <f t="shared" si="4"/>
        <v>3226.1333333333332</v>
      </c>
      <c r="R55" s="65">
        <f t="shared" si="4"/>
        <v>2473.3333333333335</v>
      </c>
      <c r="S55" s="65">
        <f t="shared" si="4"/>
        <v>2382</v>
      </c>
      <c r="T55" s="65">
        <f t="shared" si="4"/>
        <v>2310.5333333333333</v>
      </c>
      <c r="U55" s="65">
        <f t="shared" si="4"/>
        <v>330.83333333333331</v>
      </c>
      <c r="V55" s="65">
        <f t="shared" si="4"/>
        <v>362</v>
      </c>
      <c r="W55" s="65">
        <f t="shared" si="4"/>
        <v>278.89999999999998</v>
      </c>
      <c r="X55" s="65">
        <f t="shared" si="4"/>
        <v>264</v>
      </c>
      <c r="Y55" s="65">
        <f t="shared" si="4"/>
        <v>303.75</v>
      </c>
      <c r="Z55" s="65">
        <f t="shared" si="4"/>
        <v>228.125</v>
      </c>
      <c r="AA55" s="65">
        <f t="shared" si="4"/>
        <v>1644</v>
      </c>
      <c r="AB55" s="65">
        <f t="shared" si="4"/>
        <v>1717.5</v>
      </c>
      <c r="AC55" s="65">
        <f t="shared" si="4"/>
        <v>1264.5833333333333</v>
      </c>
      <c r="AD55" s="65">
        <f t="shared" si="4"/>
        <v>1119.8333333333333</v>
      </c>
    </row>
    <row r="56" spans="1:30" x14ac:dyDescent="0.25">
      <c r="A56" s="64"/>
      <c r="C56" t="s">
        <v>40</v>
      </c>
      <c r="D56" t="s">
        <v>95</v>
      </c>
      <c r="F56" s="66">
        <f>COUNTIFS($E$8:$E$48,"S",F$8:F$48,"&gt;1")</f>
        <v>14</v>
      </c>
      <c r="G56" s="66">
        <f t="shared" ref="G56:AD56" si="5">COUNTIFS($E$8:$E$41,"S",G$8:G$41,"&gt;1")</f>
        <v>11</v>
      </c>
      <c r="H56" s="66">
        <f t="shared" si="5"/>
        <v>10</v>
      </c>
      <c r="I56" s="66">
        <f t="shared" si="5"/>
        <v>13</v>
      </c>
      <c r="J56" s="66">
        <f t="shared" si="5"/>
        <v>11</v>
      </c>
      <c r="K56" s="66">
        <f t="shared" si="5"/>
        <v>10</v>
      </c>
      <c r="L56" s="66">
        <f t="shared" si="5"/>
        <v>14</v>
      </c>
      <c r="M56" s="66">
        <f t="shared" si="5"/>
        <v>11</v>
      </c>
      <c r="N56" s="66">
        <f t="shared" si="5"/>
        <v>12</v>
      </c>
      <c r="O56" s="66">
        <f t="shared" si="5"/>
        <v>14</v>
      </c>
      <c r="P56" s="66">
        <f t="shared" si="5"/>
        <v>11</v>
      </c>
      <c r="Q56" s="66">
        <f t="shared" si="5"/>
        <v>12</v>
      </c>
      <c r="R56" s="66">
        <f t="shared" si="5"/>
        <v>6</v>
      </c>
      <c r="S56" s="66">
        <f t="shared" si="5"/>
        <v>6</v>
      </c>
      <c r="T56" s="66">
        <f t="shared" si="5"/>
        <v>6</v>
      </c>
      <c r="U56" s="66">
        <f t="shared" si="5"/>
        <v>6</v>
      </c>
      <c r="V56" s="66">
        <f t="shared" si="5"/>
        <v>5</v>
      </c>
      <c r="W56" s="66">
        <f t="shared" si="5"/>
        <v>5</v>
      </c>
      <c r="X56" s="66">
        <f t="shared" si="5"/>
        <v>5</v>
      </c>
      <c r="Y56" s="66">
        <f t="shared" si="5"/>
        <v>4</v>
      </c>
      <c r="Z56" s="66">
        <f t="shared" si="5"/>
        <v>4</v>
      </c>
      <c r="AA56" s="66">
        <f t="shared" si="5"/>
        <v>5</v>
      </c>
      <c r="AB56" s="66">
        <f t="shared" si="5"/>
        <v>4</v>
      </c>
      <c r="AC56" s="66">
        <f t="shared" si="5"/>
        <v>3</v>
      </c>
      <c r="AD56" s="66">
        <f t="shared" si="5"/>
        <v>6</v>
      </c>
    </row>
    <row r="57" spans="1:30" x14ac:dyDescent="0.25">
      <c r="A57" s="64">
        <f>COUNTIF($E$8:$E$48,"M")</f>
        <v>16</v>
      </c>
      <c r="B57" t="s">
        <v>100</v>
      </c>
      <c r="C57" t="s">
        <v>43</v>
      </c>
      <c r="D57" t="s">
        <v>101</v>
      </c>
      <c r="F57" s="65">
        <f>AVERAGEIF($E$8:$E$48,"M",F$8:F$48)</f>
        <v>698.28571428571433</v>
      </c>
      <c r="G57" s="65">
        <f t="shared" ref="G57:AD57" si="6">AVERAGEIF($E$8:$E$41,"M",G$8:G$41)</f>
        <v>590.51923076923072</v>
      </c>
      <c r="H57" s="65">
        <f t="shared" si="6"/>
        <v>473.29166666666669</v>
      </c>
      <c r="I57" s="65">
        <f t="shared" si="6"/>
        <v>697.69230769230774</v>
      </c>
      <c r="J57" s="65">
        <f t="shared" si="6"/>
        <v>590.51923076923072</v>
      </c>
      <c r="K57" s="65">
        <f t="shared" si="6"/>
        <v>473.29166666666669</v>
      </c>
      <c r="L57" s="65">
        <f t="shared" si="6"/>
        <v>4833.8461538461543</v>
      </c>
      <c r="M57" s="65">
        <f t="shared" si="6"/>
        <v>4129.4230769230771</v>
      </c>
      <c r="N57" s="65">
        <f t="shared" si="6"/>
        <v>3362.25</v>
      </c>
      <c r="O57" s="65">
        <f t="shared" si="6"/>
        <v>4820</v>
      </c>
      <c r="P57" s="65">
        <f t="shared" si="6"/>
        <v>4098.541666666667</v>
      </c>
      <c r="Q57" s="65">
        <f t="shared" si="6"/>
        <v>3362.25</v>
      </c>
      <c r="R57" s="65">
        <f t="shared" si="6"/>
        <v>1675</v>
      </c>
      <c r="S57" s="65">
        <f t="shared" si="6"/>
        <v>1581.25</v>
      </c>
      <c r="T57" s="65">
        <f t="shared" si="6"/>
        <v>1000</v>
      </c>
      <c r="U57" s="65">
        <f t="shared" si="6"/>
        <v>296.25</v>
      </c>
      <c r="V57" s="65">
        <f t="shared" si="6"/>
        <v>279.21875</v>
      </c>
      <c r="W57" s="65">
        <f t="shared" si="6"/>
        <v>233.40625</v>
      </c>
      <c r="X57" s="65">
        <f t="shared" si="6"/>
        <v>73.333333333333329</v>
      </c>
      <c r="Y57" s="65">
        <f t="shared" si="6"/>
        <v>64.11999999999999</v>
      </c>
      <c r="Z57" s="65">
        <f t="shared" si="6"/>
        <v>57.678571428571431</v>
      </c>
      <c r="AA57" s="65">
        <f t="shared" si="6"/>
        <v>2975</v>
      </c>
      <c r="AB57" s="65">
        <f t="shared" si="6"/>
        <v>2925</v>
      </c>
      <c r="AC57" s="65">
        <f t="shared" si="6"/>
        <v>1822.5</v>
      </c>
      <c r="AD57" s="65">
        <f t="shared" si="6"/>
        <v>1035.7142857142858</v>
      </c>
    </row>
    <row r="58" spans="1:30" x14ac:dyDescent="0.25">
      <c r="A58" s="64"/>
      <c r="C58" t="s">
        <v>43</v>
      </c>
      <c r="D58" t="s">
        <v>95</v>
      </c>
      <c r="F58" s="66">
        <f>COUNTIFS($E$8:$E$48,"M",F$8:F$48,"&gt;1")</f>
        <v>14</v>
      </c>
      <c r="G58" s="66">
        <f t="shared" ref="G58:AD58" si="7">COUNTIFS($E$8:$E$41,"M",G$8:G$41,"&gt;1")</f>
        <v>13</v>
      </c>
      <c r="H58" s="66">
        <f t="shared" si="7"/>
        <v>12</v>
      </c>
      <c r="I58" s="66">
        <f t="shared" si="7"/>
        <v>13</v>
      </c>
      <c r="J58" s="66">
        <f t="shared" si="7"/>
        <v>13</v>
      </c>
      <c r="K58" s="66">
        <f t="shared" si="7"/>
        <v>12</v>
      </c>
      <c r="L58" s="66">
        <f t="shared" si="7"/>
        <v>13</v>
      </c>
      <c r="M58" s="66">
        <f t="shared" si="7"/>
        <v>13</v>
      </c>
      <c r="N58" s="66">
        <f t="shared" si="7"/>
        <v>12</v>
      </c>
      <c r="O58" s="66">
        <f t="shared" si="7"/>
        <v>12</v>
      </c>
      <c r="P58" s="66">
        <f t="shared" si="7"/>
        <v>12</v>
      </c>
      <c r="Q58" s="66">
        <f t="shared" si="7"/>
        <v>12</v>
      </c>
      <c r="R58" s="66">
        <f t="shared" si="7"/>
        <v>4</v>
      </c>
      <c r="S58" s="66">
        <f t="shared" si="7"/>
        <v>4</v>
      </c>
      <c r="T58" s="66">
        <f t="shared" si="7"/>
        <v>2</v>
      </c>
      <c r="U58" s="66">
        <f t="shared" si="7"/>
        <v>8</v>
      </c>
      <c r="V58" s="66">
        <f t="shared" si="7"/>
        <v>8</v>
      </c>
      <c r="W58" s="66">
        <f t="shared" si="7"/>
        <v>8</v>
      </c>
      <c r="X58" s="66">
        <f t="shared" si="7"/>
        <v>9</v>
      </c>
      <c r="Y58" s="66">
        <f t="shared" si="7"/>
        <v>9</v>
      </c>
      <c r="Z58" s="66">
        <f t="shared" si="7"/>
        <v>7</v>
      </c>
      <c r="AA58" s="66">
        <f t="shared" si="7"/>
        <v>2</v>
      </c>
      <c r="AB58" s="66">
        <f t="shared" si="7"/>
        <v>2</v>
      </c>
      <c r="AC58" s="66">
        <f t="shared" si="7"/>
        <v>2</v>
      </c>
      <c r="AD58" s="66">
        <f t="shared" si="7"/>
        <v>7</v>
      </c>
    </row>
    <row r="59" spans="1:30" x14ac:dyDescent="0.25">
      <c r="A59" s="64">
        <f>COUNTIF($E$8:$E$48,"L")</f>
        <v>4</v>
      </c>
      <c r="B59" t="s">
        <v>100</v>
      </c>
      <c r="C59" t="s">
        <v>46</v>
      </c>
      <c r="D59" t="s">
        <v>101</v>
      </c>
      <c r="F59" s="65">
        <f>AVERAGEIF($E$8:$E$48,"L",F$8:F$48)</f>
        <v>714.36698154999999</v>
      </c>
      <c r="G59" s="65">
        <f t="shared" ref="G59:AD59" si="8">AVERAGEIF($E$8:$E$41,"L",G$8:G$41)</f>
        <v>675.35496265699999</v>
      </c>
      <c r="H59" s="65">
        <f t="shared" si="8"/>
        <v>597.10496265699999</v>
      </c>
      <c r="I59" s="65">
        <f t="shared" si="8"/>
        <v>694.18028339500006</v>
      </c>
      <c r="J59" s="65">
        <f t="shared" si="8"/>
        <v>664.05528339500006</v>
      </c>
      <c r="K59" s="65">
        <f t="shared" si="8"/>
        <v>578.98076450200006</v>
      </c>
      <c r="L59" s="65">
        <f t="shared" si="8"/>
        <v>4800</v>
      </c>
      <c r="M59" s="65">
        <f t="shared" si="8"/>
        <v>4473</v>
      </c>
      <c r="N59" s="65">
        <f t="shared" si="8"/>
        <v>4082.3333333333335</v>
      </c>
      <c r="O59" s="65">
        <f t="shared" si="8"/>
        <v>4760</v>
      </c>
      <c r="P59" s="65">
        <f t="shared" si="8"/>
        <v>4354.833333333333</v>
      </c>
      <c r="Q59" s="65">
        <f t="shared" si="8"/>
        <v>3975.4166666666665</v>
      </c>
      <c r="R59" s="65">
        <f t="shared" si="8"/>
        <v>1808.0715729399999</v>
      </c>
      <c r="S59" s="65">
        <f t="shared" si="8"/>
        <v>1543.7082652338449</v>
      </c>
      <c r="T59" s="65">
        <f t="shared" si="8"/>
        <v>1352.0715729399999</v>
      </c>
      <c r="U59" s="65">
        <f t="shared" si="8"/>
        <v>326.98717047999997</v>
      </c>
      <c r="V59" s="65">
        <f t="shared" si="8"/>
        <v>453.97434095999995</v>
      </c>
      <c r="W59" s="65">
        <f t="shared" si="8"/>
        <v>453.97434095999995</v>
      </c>
      <c r="X59" s="65">
        <f t="shared" si="8"/>
        <v>52.198717047999999</v>
      </c>
      <c r="Y59" s="65">
        <f t="shared" si="8"/>
        <v>52.198717047999999</v>
      </c>
      <c r="Z59" s="65">
        <f t="shared" si="8"/>
        <v>39.943909490799996</v>
      </c>
      <c r="AA59" s="65">
        <f t="shared" si="8"/>
        <v>1457.33490775</v>
      </c>
      <c r="AB59" s="65">
        <f t="shared" si="8"/>
        <v>1183.94934096</v>
      </c>
      <c r="AC59" s="65">
        <f t="shared" si="8"/>
        <v>921.16217047999999</v>
      </c>
      <c r="AD59" s="65">
        <f t="shared" si="8"/>
        <v>1266.6666666666667</v>
      </c>
    </row>
    <row r="60" spans="1:30" x14ac:dyDescent="0.25">
      <c r="C60" t="s">
        <v>46</v>
      </c>
      <c r="D60" t="s">
        <v>95</v>
      </c>
      <c r="F60" s="66">
        <f>COUNTIFS($E$8:$E$48,"L",F$8:F$48,"&gt;1")</f>
        <v>4</v>
      </c>
      <c r="G60" s="66">
        <f t="shared" ref="G60:AD60" si="9">COUNTIFS($E$8:$E$41,"L",G$8:G$41,"&gt;1")</f>
        <v>4</v>
      </c>
      <c r="H60" s="66">
        <f t="shared" si="9"/>
        <v>4</v>
      </c>
      <c r="I60" s="66">
        <f t="shared" si="9"/>
        <v>4</v>
      </c>
      <c r="J60" s="66">
        <f t="shared" si="9"/>
        <v>4</v>
      </c>
      <c r="K60" s="66">
        <f t="shared" si="9"/>
        <v>4</v>
      </c>
      <c r="L60" s="66">
        <f t="shared" si="9"/>
        <v>3</v>
      </c>
      <c r="M60" s="66">
        <f t="shared" si="9"/>
        <v>3</v>
      </c>
      <c r="N60" s="66">
        <f t="shared" si="9"/>
        <v>3</v>
      </c>
      <c r="O60" s="66">
        <f t="shared" si="9"/>
        <v>3</v>
      </c>
      <c r="P60" s="66">
        <f t="shared" si="9"/>
        <v>3</v>
      </c>
      <c r="Q60" s="66">
        <f t="shared" si="9"/>
        <v>3</v>
      </c>
      <c r="R60" s="66">
        <f t="shared" si="9"/>
        <v>3</v>
      </c>
      <c r="S60" s="66">
        <f t="shared" si="9"/>
        <v>3</v>
      </c>
      <c r="T60" s="66">
        <f t="shared" si="9"/>
        <v>3</v>
      </c>
      <c r="U60" s="66">
        <f t="shared" si="9"/>
        <v>2</v>
      </c>
      <c r="V60" s="66">
        <f t="shared" si="9"/>
        <v>1</v>
      </c>
      <c r="W60" s="66">
        <f t="shared" si="9"/>
        <v>1</v>
      </c>
      <c r="X60" s="66">
        <f t="shared" si="9"/>
        <v>2</v>
      </c>
      <c r="Y60" s="66">
        <f t="shared" si="9"/>
        <v>2</v>
      </c>
      <c r="Z60" s="66">
        <f t="shared" si="9"/>
        <v>2</v>
      </c>
      <c r="AA60" s="66">
        <f t="shared" si="9"/>
        <v>4</v>
      </c>
      <c r="AB60" s="66">
        <f t="shared" si="9"/>
        <v>4</v>
      </c>
      <c r="AC60" s="66">
        <f t="shared" si="9"/>
        <v>4</v>
      </c>
      <c r="AD60" s="66">
        <f t="shared" si="9"/>
        <v>3</v>
      </c>
    </row>
    <row r="61" spans="1:30" x14ac:dyDescent="0.25">
      <c r="A61" s="60" t="s">
        <v>102</v>
      </c>
    </row>
    <row r="62" spans="1:30" x14ac:dyDescent="0.25">
      <c r="A62" s="64">
        <f>COUNTIF($D$8:$D$48,"PL")</f>
        <v>22</v>
      </c>
      <c r="B62" t="s">
        <v>100</v>
      </c>
      <c r="C62" t="s">
        <v>42</v>
      </c>
      <c r="D62" t="s">
        <v>101</v>
      </c>
      <c r="F62" s="65">
        <f t="shared" ref="F62:AD62" si="10">AVERAGEIF($D$8:$D$48,"PL",F$8:F$48)</f>
        <v>721.49831190526311</v>
      </c>
      <c r="G62" s="65">
        <f t="shared" si="10"/>
        <v>644.27209740147373</v>
      </c>
      <c r="H62" s="65">
        <f t="shared" si="10"/>
        <v>528.6878868751578</v>
      </c>
      <c r="I62" s="65">
        <f t="shared" si="10"/>
        <v>717.24848071473684</v>
      </c>
      <c r="J62" s="65">
        <f t="shared" si="10"/>
        <v>641.89321755684216</v>
      </c>
      <c r="K62" s="65">
        <f t="shared" si="10"/>
        <v>524.87226621094737</v>
      </c>
      <c r="L62" s="65">
        <f t="shared" si="10"/>
        <v>4515.2631578947367</v>
      </c>
      <c r="M62" s="65">
        <f t="shared" si="10"/>
        <v>3948.0263157894738</v>
      </c>
      <c r="N62" s="65">
        <f t="shared" si="10"/>
        <v>3233.5578947368422</v>
      </c>
      <c r="O62" s="65">
        <f t="shared" si="10"/>
        <v>4476.1111111111113</v>
      </c>
      <c r="P62" s="65">
        <f t="shared" si="10"/>
        <v>3906.2777777777778</v>
      </c>
      <c r="Q62" s="65">
        <f t="shared" si="10"/>
        <v>3264.6763157894734</v>
      </c>
      <c r="R62" s="65">
        <f t="shared" si="10"/>
        <v>1791.5794132022222</v>
      </c>
      <c r="S62" s="65">
        <f t="shared" si="10"/>
        <v>1624.0138661890594</v>
      </c>
      <c r="T62" s="65">
        <f t="shared" si="10"/>
        <v>1326.77353126</v>
      </c>
      <c r="U62" s="65">
        <f t="shared" si="10"/>
        <v>308.66452841333336</v>
      </c>
      <c r="V62" s="65">
        <f t="shared" si="10"/>
        <v>295.22702841333336</v>
      </c>
      <c r="W62" s="65">
        <f t="shared" si="10"/>
        <v>251.18536174666667</v>
      </c>
      <c r="X62" s="65">
        <f t="shared" si="10"/>
        <v>78.581584917818176</v>
      </c>
      <c r="Y62" s="65">
        <f t="shared" si="10"/>
        <v>71.649766736000004</v>
      </c>
      <c r="Z62" s="65">
        <f t="shared" si="10"/>
        <v>60.863781898160006</v>
      </c>
      <c r="AA62" s="65">
        <f t="shared" si="10"/>
        <v>2129.8899385</v>
      </c>
      <c r="AB62" s="65">
        <f t="shared" si="10"/>
        <v>1920.4662273066667</v>
      </c>
      <c r="AC62" s="65">
        <f t="shared" si="10"/>
        <v>1302.77478032</v>
      </c>
      <c r="AD62" s="65">
        <f t="shared" si="10"/>
        <v>1101.7272727272727</v>
      </c>
    </row>
    <row r="63" spans="1:30" x14ac:dyDescent="0.25">
      <c r="A63" s="64"/>
      <c r="C63" t="s">
        <v>42</v>
      </c>
      <c r="D63" t="s">
        <v>95</v>
      </c>
      <c r="F63" s="66">
        <f t="shared" ref="F63:AD63" si="11">COUNTIFS($D$8:$D$48,"PL",F$8:F$48,"&gt;1")</f>
        <v>19</v>
      </c>
      <c r="G63" s="66">
        <f t="shared" si="11"/>
        <v>19</v>
      </c>
      <c r="H63" s="66">
        <f t="shared" si="11"/>
        <v>19</v>
      </c>
      <c r="I63" s="66">
        <f t="shared" si="11"/>
        <v>19</v>
      </c>
      <c r="J63" s="66">
        <f t="shared" si="11"/>
        <v>19</v>
      </c>
      <c r="K63" s="66">
        <f t="shared" si="11"/>
        <v>19</v>
      </c>
      <c r="L63" s="66">
        <f t="shared" si="11"/>
        <v>19</v>
      </c>
      <c r="M63" s="66">
        <f t="shared" si="11"/>
        <v>19</v>
      </c>
      <c r="N63" s="66">
        <f t="shared" si="11"/>
        <v>19</v>
      </c>
      <c r="O63" s="66">
        <f t="shared" si="11"/>
        <v>18</v>
      </c>
      <c r="P63" s="66">
        <f t="shared" si="11"/>
        <v>18</v>
      </c>
      <c r="Q63" s="66">
        <f t="shared" si="11"/>
        <v>19</v>
      </c>
      <c r="R63" s="66">
        <f t="shared" si="11"/>
        <v>9</v>
      </c>
      <c r="S63" s="66">
        <f t="shared" si="11"/>
        <v>9</v>
      </c>
      <c r="T63" s="66">
        <f t="shared" si="11"/>
        <v>7</v>
      </c>
      <c r="U63" s="66">
        <f t="shared" si="11"/>
        <v>12</v>
      </c>
      <c r="V63" s="66">
        <f t="shared" si="11"/>
        <v>12</v>
      </c>
      <c r="W63" s="66">
        <f t="shared" si="11"/>
        <v>12</v>
      </c>
      <c r="X63" s="66">
        <f t="shared" si="11"/>
        <v>11</v>
      </c>
      <c r="Y63" s="66">
        <f t="shared" si="11"/>
        <v>11</v>
      </c>
      <c r="Z63" s="66">
        <f t="shared" si="11"/>
        <v>10</v>
      </c>
      <c r="AA63" s="66">
        <f t="shared" si="11"/>
        <v>6</v>
      </c>
      <c r="AB63" s="66">
        <f t="shared" si="11"/>
        <v>6</v>
      </c>
      <c r="AC63" s="66">
        <f t="shared" si="11"/>
        <v>6</v>
      </c>
      <c r="AD63" s="66">
        <f t="shared" si="11"/>
        <v>11</v>
      </c>
    </row>
    <row r="64" spans="1:30" x14ac:dyDescent="0.25">
      <c r="A64" s="64">
        <f>COUNTIF($D$8:$D$48,"CC")</f>
        <v>7</v>
      </c>
      <c r="B64" t="s">
        <v>100</v>
      </c>
      <c r="C64" t="s">
        <v>45</v>
      </c>
      <c r="D64" t="s">
        <v>101</v>
      </c>
      <c r="F64" s="65">
        <f t="shared" ref="F64:AD64" si="12">AVERAGEIF($D$8:$D$48,"CC",F$8:F$48)</f>
        <v>790.83333333333337</v>
      </c>
      <c r="G64" s="65">
        <f t="shared" si="12"/>
        <v>657.4</v>
      </c>
      <c r="H64" s="65">
        <f t="shared" si="12"/>
        <v>666.25</v>
      </c>
      <c r="I64" s="65">
        <f t="shared" si="12"/>
        <v>790.83333333333337</v>
      </c>
      <c r="J64" s="65">
        <f t="shared" si="12"/>
        <v>657.4</v>
      </c>
      <c r="K64" s="65">
        <f t="shared" si="12"/>
        <v>666.25</v>
      </c>
      <c r="L64" s="65">
        <f t="shared" si="12"/>
        <v>3635.7142857142858</v>
      </c>
      <c r="M64" s="65">
        <f t="shared" si="12"/>
        <v>3341</v>
      </c>
      <c r="N64" s="65">
        <f t="shared" si="12"/>
        <v>3223.6</v>
      </c>
      <c r="O64" s="65">
        <f t="shared" si="12"/>
        <v>3635.7142857142858</v>
      </c>
      <c r="P64" s="65">
        <f t="shared" si="12"/>
        <v>3341</v>
      </c>
      <c r="Q64" s="65">
        <f t="shared" si="12"/>
        <v>3223.6</v>
      </c>
      <c r="R64" s="65">
        <f t="shared" si="12"/>
        <v>3266.6666666666665</v>
      </c>
      <c r="S64" s="65">
        <f t="shared" si="12"/>
        <v>3266.6666666666665</v>
      </c>
      <c r="T64" s="65">
        <f t="shared" si="12"/>
        <v>3266.6666666666665</v>
      </c>
      <c r="U64" s="65">
        <f t="shared" si="12"/>
        <v>205</v>
      </c>
      <c r="V64" s="65">
        <f t="shared" si="12"/>
        <v>205</v>
      </c>
      <c r="W64" s="65">
        <f t="shared" si="12"/>
        <v>250</v>
      </c>
      <c r="X64" s="65">
        <f t="shared" si="12"/>
        <v>500</v>
      </c>
      <c r="Y64" s="65">
        <f t="shared" si="12"/>
        <v>470</v>
      </c>
      <c r="Z64" s="65">
        <f t="shared" si="12"/>
        <v>345</v>
      </c>
      <c r="AA64" s="65">
        <f t="shared" si="12"/>
        <v>1500</v>
      </c>
      <c r="AB64" s="65">
        <f t="shared" si="12"/>
        <v>1500</v>
      </c>
      <c r="AC64" s="65">
        <f t="shared" si="12"/>
        <v>1000</v>
      </c>
      <c r="AD64" s="65">
        <f t="shared" si="12"/>
        <v>1200</v>
      </c>
    </row>
    <row r="65" spans="1:30" x14ac:dyDescent="0.25">
      <c r="A65" s="64"/>
      <c r="C65" t="s">
        <v>45</v>
      </c>
      <c r="D65" t="s">
        <v>95</v>
      </c>
      <c r="F65" s="66">
        <f t="shared" ref="F65:AD65" si="13">COUNTIFS($D$8:$D$48,"CC",F$8:F$48,"&gt;1")</f>
        <v>6</v>
      </c>
      <c r="G65" s="66">
        <f t="shared" si="13"/>
        <v>5</v>
      </c>
      <c r="H65" s="66">
        <f t="shared" si="13"/>
        <v>4</v>
      </c>
      <c r="I65" s="66">
        <f t="shared" si="13"/>
        <v>6</v>
      </c>
      <c r="J65" s="66">
        <f t="shared" si="13"/>
        <v>5</v>
      </c>
      <c r="K65" s="66">
        <f t="shared" si="13"/>
        <v>4</v>
      </c>
      <c r="L65" s="66">
        <f t="shared" si="13"/>
        <v>7</v>
      </c>
      <c r="M65" s="66">
        <f t="shared" si="13"/>
        <v>5</v>
      </c>
      <c r="N65" s="66">
        <f t="shared" si="13"/>
        <v>5</v>
      </c>
      <c r="O65" s="66">
        <f t="shared" si="13"/>
        <v>7</v>
      </c>
      <c r="P65" s="66">
        <f t="shared" si="13"/>
        <v>5</v>
      </c>
      <c r="Q65" s="66">
        <f t="shared" si="13"/>
        <v>5</v>
      </c>
      <c r="R65" s="66">
        <f t="shared" si="13"/>
        <v>3</v>
      </c>
      <c r="S65" s="66">
        <f t="shared" si="13"/>
        <v>3</v>
      </c>
      <c r="T65" s="66">
        <f t="shared" si="13"/>
        <v>3</v>
      </c>
      <c r="U65" s="66">
        <f t="shared" si="13"/>
        <v>2</v>
      </c>
      <c r="V65" s="66">
        <f t="shared" si="13"/>
        <v>2</v>
      </c>
      <c r="W65" s="66">
        <f t="shared" si="13"/>
        <v>1</v>
      </c>
      <c r="X65" s="66">
        <f t="shared" si="13"/>
        <v>2</v>
      </c>
      <c r="Y65" s="66">
        <f t="shared" si="13"/>
        <v>2</v>
      </c>
      <c r="Z65" s="66">
        <f t="shared" si="13"/>
        <v>2</v>
      </c>
      <c r="AA65" s="66">
        <f t="shared" si="13"/>
        <v>1</v>
      </c>
      <c r="AB65" s="66">
        <f t="shared" si="13"/>
        <v>1</v>
      </c>
      <c r="AC65" s="66">
        <f t="shared" si="13"/>
        <v>1</v>
      </c>
      <c r="AD65" s="66">
        <f t="shared" si="13"/>
        <v>1</v>
      </c>
    </row>
    <row r="66" spans="1:30" x14ac:dyDescent="0.25">
      <c r="A66" s="64">
        <f>COUNTIF($D$8:$D$48,"CR")</f>
        <v>7</v>
      </c>
      <c r="B66" t="s">
        <v>100</v>
      </c>
      <c r="C66" t="s">
        <v>48</v>
      </c>
      <c r="D66" t="s">
        <v>101</v>
      </c>
      <c r="F66" s="65">
        <f t="shared" ref="F66:AD66" si="14">AVERAGEIF($D$8:$D$48,"CR",F$8:F$48)</f>
        <v>796.42857142857144</v>
      </c>
      <c r="G66" s="65">
        <f t="shared" si="14"/>
        <v>724.66666666666663</v>
      </c>
      <c r="H66" s="65">
        <f t="shared" si="14"/>
        <v>580.95000000000005</v>
      </c>
      <c r="I66" s="65">
        <f t="shared" si="14"/>
        <v>719.28571428571433</v>
      </c>
      <c r="J66" s="65">
        <f t="shared" si="14"/>
        <v>638.33333333333337</v>
      </c>
      <c r="K66" s="65">
        <f t="shared" si="14"/>
        <v>564.15</v>
      </c>
      <c r="L66" s="65">
        <f t="shared" si="14"/>
        <v>5166.666666666667</v>
      </c>
      <c r="M66" s="65">
        <f t="shared" si="14"/>
        <v>4870.3999999999996</v>
      </c>
      <c r="N66" s="65">
        <f t="shared" si="14"/>
        <v>4086.4</v>
      </c>
      <c r="O66" s="65">
        <f t="shared" si="14"/>
        <v>5062.5</v>
      </c>
      <c r="P66" s="65">
        <f t="shared" si="14"/>
        <v>4697</v>
      </c>
      <c r="Q66" s="65">
        <f t="shared" si="14"/>
        <v>3938</v>
      </c>
      <c r="R66" s="65">
        <f t="shared" si="14"/>
        <v>1040</v>
      </c>
      <c r="S66" s="65">
        <f t="shared" si="14"/>
        <v>832</v>
      </c>
      <c r="T66" s="65">
        <f t="shared" si="14"/>
        <v>832</v>
      </c>
      <c r="U66" s="65">
        <f t="shared" si="14"/>
        <v>375</v>
      </c>
      <c r="V66" s="65">
        <f t="shared" si="14"/>
        <v>575</v>
      </c>
      <c r="W66" s="65">
        <f t="shared" si="14"/>
        <v>306.66666666666669</v>
      </c>
      <c r="X66" s="65">
        <f t="shared" si="14"/>
        <v>73.333333333333329</v>
      </c>
      <c r="Y66" s="65">
        <f t="shared" si="14"/>
        <v>84.164999999999992</v>
      </c>
      <c r="Z66" s="65">
        <f t="shared" si="14"/>
        <v>97.5</v>
      </c>
      <c r="AA66" s="65">
        <f t="shared" si="14"/>
        <v>1430</v>
      </c>
      <c r="AB66" s="65">
        <f t="shared" si="14"/>
        <v>1477.6666666666667</v>
      </c>
      <c r="AC66" s="65">
        <f t="shared" si="14"/>
        <v>1153.375</v>
      </c>
      <c r="AD66" s="65">
        <f t="shared" si="14"/>
        <v>1112.5</v>
      </c>
    </row>
    <row r="67" spans="1:30" x14ac:dyDescent="0.25">
      <c r="A67" s="64"/>
      <c r="C67" t="s">
        <v>48</v>
      </c>
      <c r="D67" t="s">
        <v>95</v>
      </c>
      <c r="F67" s="66">
        <f t="shared" ref="F67:AD67" si="15">COUNTIFS($D$8:$D$41,"CR",F$8:F$41,"&gt;1")</f>
        <v>7</v>
      </c>
      <c r="G67" s="66">
        <f t="shared" si="15"/>
        <v>6</v>
      </c>
      <c r="H67" s="66">
        <f t="shared" si="15"/>
        <v>5</v>
      </c>
      <c r="I67" s="66">
        <f t="shared" si="15"/>
        <v>7</v>
      </c>
      <c r="J67" s="66">
        <f t="shared" si="15"/>
        <v>6</v>
      </c>
      <c r="K67" s="66">
        <f t="shared" si="15"/>
        <v>5</v>
      </c>
      <c r="L67" s="66">
        <f t="shared" si="15"/>
        <v>6</v>
      </c>
      <c r="M67" s="66">
        <f t="shared" si="15"/>
        <v>5</v>
      </c>
      <c r="N67" s="66">
        <f t="shared" si="15"/>
        <v>5</v>
      </c>
      <c r="O67" s="66">
        <f t="shared" si="15"/>
        <v>6</v>
      </c>
      <c r="P67" s="66">
        <f t="shared" si="15"/>
        <v>5</v>
      </c>
      <c r="Q67" s="66">
        <f t="shared" si="15"/>
        <v>5</v>
      </c>
      <c r="R67" s="66">
        <f t="shared" si="15"/>
        <v>1</v>
      </c>
      <c r="S67" s="66">
        <f t="shared" si="15"/>
        <v>1</v>
      </c>
      <c r="T67" s="66">
        <f t="shared" si="15"/>
        <v>1</v>
      </c>
      <c r="U67" s="66">
        <f t="shared" si="15"/>
        <v>4</v>
      </c>
      <c r="V67" s="66">
        <f t="shared" si="15"/>
        <v>2</v>
      </c>
      <c r="W67" s="66">
        <f t="shared" si="15"/>
        <v>3</v>
      </c>
      <c r="X67" s="66">
        <f t="shared" si="15"/>
        <v>3</v>
      </c>
      <c r="Y67" s="66">
        <f t="shared" si="15"/>
        <v>2</v>
      </c>
      <c r="Z67" s="66">
        <f t="shared" si="15"/>
        <v>1</v>
      </c>
      <c r="AA67" s="66">
        <f t="shared" si="15"/>
        <v>4</v>
      </c>
      <c r="AB67" s="66">
        <f t="shared" si="15"/>
        <v>3</v>
      </c>
      <c r="AC67" s="66">
        <f t="shared" si="15"/>
        <v>2</v>
      </c>
      <c r="AD67" s="66">
        <f t="shared" si="15"/>
        <v>4</v>
      </c>
    </row>
    <row r="68" spans="1:30" x14ac:dyDescent="0.25">
      <c r="A68" s="60" t="s">
        <v>103</v>
      </c>
    </row>
    <row r="69" spans="1:30" x14ac:dyDescent="0.25">
      <c r="A69" s="64">
        <f>COUNTIF($C$8:$C$48,"SW")</f>
        <v>20</v>
      </c>
      <c r="B69" t="s">
        <v>100</v>
      </c>
      <c r="C69" t="s">
        <v>41</v>
      </c>
      <c r="D69" t="s">
        <v>101</v>
      </c>
      <c r="F69" s="65">
        <f t="shared" ref="F69:AD69" si="16">AVERAGEIF($C$8:$C$48,"SW",F$8:F$48)</f>
        <v>703.19266256666663</v>
      </c>
      <c r="G69" s="65">
        <f t="shared" si="16"/>
        <v>606.30410886047059</v>
      </c>
      <c r="H69" s="65">
        <f t="shared" si="16"/>
        <v>515.90116768399992</v>
      </c>
      <c r="I69" s="65">
        <f t="shared" si="16"/>
        <v>693.92895186555552</v>
      </c>
      <c r="J69" s="65">
        <f t="shared" si="16"/>
        <v>599.79241962235301</v>
      </c>
      <c r="K69" s="65">
        <f t="shared" si="16"/>
        <v>512.56312105929408</v>
      </c>
      <c r="L69" s="65">
        <f t="shared" si="16"/>
        <v>4467.0588235294117</v>
      </c>
      <c r="M69" s="65">
        <f t="shared" si="16"/>
        <v>4024.34375</v>
      </c>
      <c r="N69" s="65">
        <f t="shared" si="16"/>
        <v>3481.1</v>
      </c>
      <c r="O69" s="65">
        <f t="shared" si="16"/>
        <v>4394.6875</v>
      </c>
      <c r="P69" s="65">
        <f t="shared" si="16"/>
        <v>3950.9666666666667</v>
      </c>
      <c r="Q69" s="65">
        <f t="shared" si="16"/>
        <v>3449.85</v>
      </c>
      <c r="R69" s="65">
        <f t="shared" si="16"/>
        <v>2046.316388402857</v>
      </c>
      <c r="S69" s="65">
        <f t="shared" si="16"/>
        <v>1900.8749708145049</v>
      </c>
      <c r="T69" s="65">
        <f t="shared" si="16"/>
        <v>1945.9024531366667</v>
      </c>
      <c r="U69" s="65">
        <f t="shared" si="16"/>
        <v>306.58119507999999</v>
      </c>
      <c r="V69" s="65">
        <f t="shared" si="16"/>
        <v>306.15675826909091</v>
      </c>
      <c r="W69" s="65">
        <f t="shared" si="16"/>
        <v>248.78952841333333</v>
      </c>
      <c r="X69" s="65">
        <f t="shared" si="16"/>
        <v>75.599714899555551</v>
      </c>
      <c r="Y69" s="65">
        <f t="shared" si="16"/>
        <v>69.059679262000003</v>
      </c>
      <c r="Z69" s="65">
        <f t="shared" si="16"/>
        <v>62.056303163599999</v>
      </c>
      <c r="AA69" s="65">
        <f t="shared" si="16"/>
        <v>2660.1132103333334</v>
      </c>
      <c r="AB69" s="65">
        <f t="shared" si="16"/>
        <v>2274.59912128</v>
      </c>
      <c r="AC69" s="65">
        <f t="shared" si="16"/>
        <v>1509.1162273066666</v>
      </c>
      <c r="AD69" s="65">
        <f t="shared" si="16"/>
        <v>1044.4444444444443</v>
      </c>
    </row>
    <row r="70" spans="1:30" x14ac:dyDescent="0.25">
      <c r="C70" t="s">
        <v>41</v>
      </c>
      <c r="D70" t="s">
        <v>95</v>
      </c>
      <c r="F70" s="66">
        <f t="shared" ref="F70:AD70" si="17">COUNTIFS($C$8:$C$48,"SW",F$8:F$48,"&gt;1")</f>
        <v>18</v>
      </c>
      <c r="G70" s="66">
        <f t="shared" si="17"/>
        <v>17</v>
      </c>
      <c r="H70" s="66">
        <f t="shared" si="17"/>
        <v>17</v>
      </c>
      <c r="I70" s="66">
        <f t="shared" si="17"/>
        <v>18</v>
      </c>
      <c r="J70" s="66">
        <f t="shared" si="17"/>
        <v>17</v>
      </c>
      <c r="K70" s="66">
        <f t="shared" si="17"/>
        <v>17</v>
      </c>
      <c r="L70" s="66">
        <f t="shared" si="17"/>
        <v>17</v>
      </c>
      <c r="M70" s="66">
        <f t="shared" si="17"/>
        <v>16</v>
      </c>
      <c r="N70" s="66">
        <f t="shared" si="17"/>
        <v>16</v>
      </c>
      <c r="O70" s="66">
        <f t="shared" si="17"/>
        <v>16</v>
      </c>
      <c r="P70" s="66">
        <f t="shared" si="17"/>
        <v>15</v>
      </c>
      <c r="Q70" s="66">
        <f t="shared" si="17"/>
        <v>16</v>
      </c>
      <c r="R70" s="66">
        <f t="shared" si="17"/>
        <v>7</v>
      </c>
      <c r="S70" s="66">
        <f t="shared" si="17"/>
        <v>7</v>
      </c>
      <c r="T70" s="66">
        <f t="shared" si="17"/>
        <v>6</v>
      </c>
      <c r="U70" s="66">
        <f t="shared" si="17"/>
        <v>12</v>
      </c>
      <c r="V70" s="66">
        <f t="shared" si="17"/>
        <v>11</v>
      </c>
      <c r="W70" s="66">
        <f t="shared" si="17"/>
        <v>12</v>
      </c>
      <c r="X70" s="66">
        <f t="shared" si="17"/>
        <v>9</v>
      </c>
      <c r="Y70" s="66">
        <f t="shared" si="17"/>
        <v>8</v>
      </c>
      <c r="Z70" s="66">
        <f t="shared" si="17"/>
        <v>6</v>
      </c>
      <c r="AA70" s="66">
        <f t="shared" si="17"/>
        <v>3</v>
      </c>
      <c r="AB70" s="66">
        <f t="shared" si="17"/>
        <v>3</v>
      </c>
      <c r="AC70" s="66">
        <f t="shared" si="17"/>
        <v>3</v>
      </c>
      <c r="AD70" s="66">
        <f t="shared" si="17"/>
        <v>9</v>
      </c>
    </row>
    <row r="71" spans="1:30" x14ac:dyDescent="0.25">
      <c r="A71" s="64">
        <f>COUNTIF($C$8:$C$48,"SaaS")</f>
        <v>5</v>
      </c>
      <c r="B71" t="s">
        <v>100</v>
      </c>
      <c r="C71" t="s">
        <v>44</v>
      </c>
      <c r="D71" t="s">
        <v>101</v>
      </c>
      <c r="F71" s="65">
        <f t="shared" ref="F71:AD71" si="18">AVERAGEIF($C$8:$C$48,"SaaS",F$8:F$48)</f>
        <v>814</v>
      </c>
      <c r="G71" s="65">
        <f t="shared" si="18"/>
        <v>818.66666666666663</v>
      </c>
      <c r="H71" s="65">
        <f t="shared" si="18"/>
        <v>731.16666666666663</v>
      </c>
      <c r="I71" s="65">
        <f t="shared" si="18"/>
        <v>814</v>
      </c>
      <c r="J71" s="65">
        <f t="shared" si="18"/>
        <v>818.66666666666663</v>
      </c>
      <c r="K71" s="65">
        <f t="shared" si="18"/>
        <v>731.16666666666663</v>
      </c>
      <c r="L71" s="65">
        <f t="shared" si="18"/>
        <v>3580</v>
      </c>
      <c r="M71" s="65">
        <f t="shared" si="18"/>
        <v>3070.75</v>
      </c>
      <c r="N71" s="65">
        <f t="shared" si="18"/>
        <v>2992.5</v>
      </c>
      <c r="O71" s="65">
        <f t="shared" si="18"/>
        <v>3560</v>
      </c>
      <c r="P71" s="65">
        <f t="shared" si="18"/>
        <v>3049</v>
      </c>
      <c r="Q71" s="65">
        <f t="shared" si="18"/>
        <v>3160</v>
      </c>
      <c r="R71" s="65">
        <f t="shared" si="18"/>
        <v>2000</v>
      </c>
      <c r="S71" s="65">
        <f t="shared" si="18"/>
        <v>1900</v>
      </c>
      <c r="T71" s="65">
        <f t="shared" si="18"/>
        <v>1700</v>
      </c>
      <c r="U71" s="65">
        <f t="shared" si="18"/>
        <v>162.5</v>
      </c>
      <c r="V71" s="65">
        <f t="shared" si="18"/>
        <v>162.5</v>
      </c>
      <c r="W71" s="65">
        <f t="shared" si="18"/>
        <v>149.375</v>
      </c>
      <c r="X71" s="65">
        <f t="shared" si="18"/>
        <v>125</v>
      </c>
      <c r="Y71" s="65">
        <f t="shared" si="18"/>
        <v>125</v>
      </c>
      <c r="Z71" s="65">
        <f t="shared" si="18"/>
        <v>125</v>
      </c>
      <c r="AA71" s="65">
        <f t="shared" si="18"/>
        <v>2100</v>
      </c>
      <c r="AB71" s="65">
        <f t="shared" si="18"/>
        <v>3000</v>
      </c>
      <c r="AC71" s="65">
        <f t="shared" si="18"/>
        <v>2550</v>
      </c>
      <c r="AD71" s="65">
        <f t="shared" si="18"/>
        <v>1059.5</v>
      </c>
    </row>
    <row r="72" spans="1:30" x14ac:dyDescent="0.25">
      <c r="C72" t="s">
        <v>44</v>
      </c>
      <c r="D72" t="s">
        <v>95</v>
      </c>
      <c r="F72" s="66">
        <f t="shared" ref="F72:AD72" si="19">COUNTIFS($C$8:$C$48,"SaaS",F$8:F$48,"&gt;1")</f>
        <v>4</v>
      </c>
      <c r="G72" s="66">
        <f t="shared" si="19"/>
        <v>3</v>
      </c>
      <c r="H72" s="66">
        <f t="shared" si="19"/>
        <v>3</v>
      </c>
      <c r="I72" s="66">
        <f t="shared" si="19"/>
        <v>4</v>
      </c>
      <c r="J72" s="66">
        <f t="shared" si="19"/>
        <v>3</v>
      </c>
      <c r="K72" s="66">
        <f t="shared" si="19"/>
        <v>3</v>
      </c>
      <c r="L72" s="66">
        <f t="shared" si="19"/>
        <v>5</v>
      </c>
      <c r="M72" s="66">
        <f t="shared" si="19"/>
        <v>4</v>
      </c>
      <c r="N72" s="66">
        <f t="shared" si="19"/>
        <v>4</v>
      </c>
      <c r="O72" s="66">
        <f t="shared" si="19"/>
        <v>5</v>
      </c>
      <c r="P72" s="66">
        <f t="shared" si="19"/>
        <v>4</v>
      </c>
      <c r="Q72" s="66">
        <f t="shared" si="19"/>
        <v>4</v>
      </c>
      <c r="R72" s="66">
        <f t="shared" si="19"/>
        <v>1</v>
      </c>
      <c r="S72" s="66">
        <f t="shared" si="19"/>
        <v>1</v>
      </c>
      <c r="T72" s="66">
        <f t="shared" si="19"/>
        <v>1</v>
      </c>
      <c r="U72" s="66">
        <f t="shared" si="19"/>
        <v>2</v>
      </c>
      <c r="V72" s="66">
        <f t="shared" si="19"/>
        <v>2</v>
      </c>
      <c r="W72" s="66">
        <f t="shared" si="19"/>
        <v>2</v>
      </c>
      <c r="X72" s="66">
        <f t="shared" si="19"/>
        <v>1</v>
      </c>
      <c r="Y72" s="66">
        <f t="shared" si="19"/>
        <v>1</v>
      </c>
      <c r="Z72" s="66">
        <f t="shared" si="19"/>
        <v>1</v>
      </c>
      <c r="AA72" s="66">
        <f t="shared" si="19"/>
        <v>2</v>
      </c>
      <c r="AB72" s="66">
        <f t="shared" si="19"/>
        <v>1</v>
      </c>
      <c r="AC72" s="66">
        <f t="shared" si="19"/>
        <v>1</v>
      </c>
      <c r="AD72" s="66">
        <f t="shared" si="19"/>
        <v>2</v>
      </c>
    </row>
    <row r="73" spans="1:30" x14ac:dyDescent="0.25">
      <c r="A73" s="64">
        <f>COUNTIF($C$8:$C$48,"HW")</f>
        <v>11</v>
      </c>
      <c r="B73" t="s">
        <v>100</v>
      </c>
      <c r="C73" t="s">
        <v>47</v>
      </c>
      <c r="D73" t="s">
        <v>101</v>
      </c>
      <c r="F73" s="65">
        <f t="shared" ref="F73:AD73" si="20">AVERAGEIF($C$8:$C$48,"HW",F$8:F$48)</f>
        <v>811.5</v>
      </c>
      <c r="G73" s="65">
        <f t="shared" si="20"/>
        <v>711.3</v>
      </c>
      <c r="H73" s="65">
        <f t="shared" si="20"/>
        <v>581.375</v>
      </c>
      <c r="I73" s="65">
        <f t="shared" si="20"/>
        <v>766.1</v>
      </c>
      <c r="J73" s="65">
        <f t="shared" si="20"/>
        <v>666.05</v>
      </c>
      <c r="K73" s="65">
        <f t="shared" si="20"/>
        <v>568.90625</v>
      </c>
      <c r="L73" s="65">
        <f t="shared" si="20"/>
        <v>4840</v>
      </c>
      <c r="M73" s="65">
        <f t="shared" si="20"/>
        <v>4377.4444444444443</v>
      </c>
      <c r="N73" s="65">
        <f t="shared" si="20"/>
        <v>3368.8888888888887</v>
      </c>
      <c r="O73" s="65">
        <f t="shared" si="20"/>
        <v>4828</v>
      </c>
      <c r="P73" s="65">
        <f t="shared" si="20"/>
        <v>4338.0555555555557</v>
      </c>
      <c r="Q73" s="65">
        <f t="shared" si="20"/>
        <v>3333.25</v>
      </c>
      <c r="R73" s="65">
        <f t="shared" si="20"/>
        <v>2128</v>
      </c>
      <c r="S73" s="65">
        <f t="shared" si="20"/>
        <v>2008.4</v>
      </c>
      <c r="T73" s="65">
        <f t="shared" si="20"/>
        <v>1636</v>
      </c>
      <c r="U73" s="65">
        <f t="shared" si="20"/>
        <v>402.5</v>
      </c>
      <c r="V73" s="65">
        <f t="shared" si="20"/>
        <v>470</v>
      </c>
      <c r="W73" s="65">
        <f t="shared" si="20"/>
        <v>450</v>
      </c>
      <c r="X73" s="65">
        <f t="shared" si="20"/>
        <v>213.16666666666666</v>
      </c>
      <c r="Y73" s="65">
        <f t="shared" si="20"/>
        <v>203.16666666666666</v>
      </c>
      <c r="Z73" s="65">
        <f t="shared" si="20"/>
        <v>149.79999999999998</v>
      </c>
      <c r="AA73" s="65">
        <f t="shared" si="20"/>
        <v>1303.1666666666667</v>
      </c>
      <c r="AB73" s="65">
        <f t="shared" si="20"/>
        <v>1272</v>
      </c>
      <c r="AC73" s="65">
        <f t="shared" si="20"/>
        <v>809.21</v>
      </c>
      <c r="AD73" s="65">
        <f t="shared" si="20"/>
        <v>1250</v>
      </c>
    </row>
    <row r="74" spans="1:30" x14ac:dyDescent="0.25">
      <c r="C74" t="s">
        <v>47</v>
      </c>
      <c r="D74" t="s">
        <v>95</v>
      </c>
      <c r="F74" s="66">
        <f t="shared" ref="F74:AD74" si="21">COUNTIFS($C$8:$C$48,"HW",F$8:F$48,"&gt;1")</f>
        <v>10</v>
      </c>
      <c r="G74" s="66">
        <f t="shared" si="21"/>
        <v>10</v>
      </c>
      <c r="H74" s="66">
        <f t="shared" si="21"/>
        <v>8</v>
      </c>
      <c r="I74" s="66">
        <f t="shared" si="21"/>
        <v>10</v>
      </c>
      <c r="J74" s="66">
        <f t="shared" si="21"/>
        <v>10</v>
      </c>
      <c r="K74" s="66">
        <f t="shared" si="21"/>
        <v>8</v>
      </c>
      <c r="L74" s="66">
        <f t="shared" si="21"/>
        <v>10</v>
      </c>
      <c r="M74" s="66">
        <f t="shared" si="21"/>
        <v>9</v>
      </c>
      <c r="N74" s="66">
        <f t="shared" si="21"/>
        <v>9</v>
      </c>
      <c r="O74" s="66">
        <f t="shared" si="21"/>
        <v>10</v>
      </c>
      <c r="P74" s="66">
        <f t="shared" si="21"/>
        <v>9</v>
      </c>
      <c r="Q74" s="66">
        <f t="shared" si="21"/>
        <v>9</v>
      </c>
      <c r="R74" s="66">
        <f t="shared" si="21"/>
        <v>5</v>
      </c>
      <c r="S74" s="66">
        <f t="shared" si="21"/>
        <v>5</v>
      </c>
      <c r="T74" s="66">
        <f t="shared" si="21"/>
        <v>4</v>
      </c>
      <c r="U74" s="66">
        <f t="shared" si="21"/>
        <v>4</v>
      </c>
      <c r="V74" s="66">
        <f t="shared" si="21"/>
        <v>3</v>
      </c>
      <c r="W74" s="66">
        <f t="shared" si="21"/>
        <v>2</v>
      </c>
      <c r="X74" s="66">
        <f t="shared" si="21"/>
        <v>6</v>
      </c>
      <c r="Y74" s="66">
        <f t="shared" si="21"/>
        <v>6</v>
      </c>
      <c r="Z74" s="66">
        <f t="shared" si="21"/>
        <v>6</v>
      </c>
      <c r="AA74" s="66">
        <f t="shared" si="21"/>
        <v>6</v>
      </c>
      <c r="AB74" s="66">
        <f t="shared" si="21"/>
        <v>6</v>
      </c>
      <c r="AC74" s="66">
        <f t="shared" si="21"/>
        <v>5</v>
      </c>
      <c r="AD74" s="66">
        <f t="shared" si="21"/>
        <v>5</v>
      </c>
    </row>
    <row r="75" spans="1:30" x14ac:dyDescent="0.25">
      <c r="A75" s="60" t="s">
        <v>104</v>
      </c>
      <c r="B75" s="64"/>
    </row>
    <row r="76" spans="1:30" x14ac:dyDescent="0.25">
      <c r="A76" s="64">
        <f>COUNTIF($B$8:$B$48,"S")</f>
        <v>15</v>
      </c>
      <c r="B76" t="s">
        <v>100</v>
      </c>
      <c r="C76" t="s">
        <v>40</v>
      </c>
      <c r="D76" t="s">
        <v>101</v>
      </c>
      <c r="F76" s="65">
        <f t="shared" ref="F76:AD76" si="22">AVERAGEIF($B$8:$B$48,"S",F$8:F$48)</f>
        <v>804.30769230769226</v>
      </c>
      <c r="G76" s="65">
        <f t="shared" si="22"/>
        <v>735.5454545454545</v>
      </c>
      <c r="H76" s="65">
        <f t="shared" si="22"/>
        <v>621.57499999999993</v>
      </c>
      <c r="I76" s="65">
        <f t="shared" si="22"/>
        <v>795.84615384615381</v>
      </c>
      <c r="J76" s="65">
        <f t="shared" si="22"/>
        <v>727.5454545454545</v>
      </c>
      <c r="K76" s="65">
        <f t="shared" si="22"/>
        <v>621.57499999999993</v>
      </c>
      <c r="L76" s="65">
        <f t="shared" si="22"/>
        <v>4163.333333333333</v>
      </c>
      <c r="M76" s="65">
        <f t="shared" si="22"/>
        <v>3879.8461538461538</v>
      </c>
      <c r="N76" s="65">
        <f t="shared" si="22"/>
        <v>3427.7214285714285</v>
      </c>
      <c r="O76" s="65">
        <f t="shared" si="22"/>
        <v>4051.7857142857142</v>
      </c>
      <c r="P76" s="65">
        <f t="shared" si="22"/>
        <v>3768.8333333333335</v>
      </c>
      <c r="Q76" s="65">
        <f t="shared" si="22"/>
        <v>3439.8642857142854</v>
      </c>
      <c r="R76" s="65">
        <f t="shared" si="22"/>
        <v>2500</v>
      </c>
      <c r="S76" s="65">
        <f t="shared" si="22"/>
        <v>2443.3333333333335</v>
      </c>
      <c r="T76" s="65">
        <f t="shared" si="22"/>
        <v>2371.8666666666668</v>
      </c>
      <c r="U76" s="65">
        <f t="shared" si="22"/>
        <v>215</v>
      </c>
      <c r="V76" s="65">
        <f t="shared" si="22"/>
        <v>213.57142857142858</v>
      </c>
      <c r="W76" s="65">
        <f t="shared" si="22"/>
        <v>191.3125</v>
      </c>
      <c r="X76" s="65">
        <f t="shared" si="22"/>
        <v>233.33333333333334</v>
      </c>
      <c r="Y76" s="65">
        <f t="shared" si="22"/>
        <v>251.4</v>
      </c>
      <c r="Z76" s="65">
        <f t="shared" si="22"/>
        <v>196.9</v>
      </c>
      <c r="AA76" s="65">
        <f t="shared" si="22"/>
        <v>2662.5</v>
      </c>
      <c r="AB76" s="65">
        <f t="shared" si="22"/>
        <v>3150</v>
      </c>
      <c r="AC76" s="65">
        <f t="shared" si="22"/>
        <v>2338.3333333333335</v>
      </c>
      <c r="AD76" s="65">
        <f t="shared" si="22"/>
        <v>1131.2857142857142</v>
      </c>
    </row>
    <row r="77" spans="1:30" x14ac:dyDescent="0.25">
      <c r="C77" t="s">
        <v>40</v>
      </c>
      <c r="D77" t="s">
        <v>95</v>
      </c>
      <c r="F77" s="66">
        <f t="shared" ref="F77:AD77" si="23">COUNTIFS($B$8:$B$48,"S",F$8:F$48,"&gt;1")</f>
        <v>13</v>
      </c>
      <c r="G77" s="66">
        <f t="shared" si="23"/>
        <v>11</v>
      </c>
      <c r="H77" s="66">
        <f t="shared" si="23"/>
        <v>12</v>
      </c>
      <c r="I77" s="66">
        <f t="shared" si="23"/>
        <v>13</v>
      </c>
      <c r="J77" s="66">
        <f t="shared" si="23"/>
        <v>11</v>
      </c>
      <c r="K77" s="66">
        <f t="shared" si="23"/>
        <v>12</v>
      </c>
      <c r="L77" s="66">
        <f t="shared" si="23"/>
        <v>15</v>
      </c>
      <c r="M77" s="66">
        <f t="shared" si="23"/>
        <v>13</v>
      </c>
      <c r="N77" s="66">
        <f t="shared" si="23"/>
        <v>14</v>
      </c>
      <c r="O77" s="66">
        <f t="shared" si="23"/>
        <v>14</v>
      </c>
      <c r="P77" s="66">
        <f t="shared" si="23"/>
        <v>12</v>
      </c>
      <c r="Q77" s="66">
        <f t="shared" si="23"/>
        <v>14</v>
      </c>
      <c r="R77" s="66">
        <f t="shared" si="23"/>
        <v>6</v>
      </c>
      <c r="S77" s="66">
        <f t="shared" si="23"/>
        <v>6</v>
      </c>
      <c r="T77" s="66">
        <f t="shared" si="23"/>
        <v>6</v>
      </c>
      <c r="U77" s="66">
        <f t="shared" si="23"/>
        <v>8</v>
      </c>
      <c r="V77" s="66">
        <f t="shared" si="23"/>
        <v>7</v>
      </c>
      <c r="W77" s="66">
        <f t="shared" si="23"/>
        <v>8</v>
      </c>
      <c r="X77" s="66">
        <f t="shared" si="23"/>
        <v>6</v>
      </c>
      <c r="Y77" s="66">
        <f t="shared" si="23"/>
        <v>5</v>
      </c>
      <c r="Z77" s="66">
        <f t="shared" si="23"/>
        <v>5</v>
      </c>
      <c r="AA77" s="66">
        <f t="shared" si="23"/>
        <v>4</v>
      </c>
      <c r="AB77" s="66">
        <f t="shared" si="23"/>
        <v>3</v>
      </c>
      <c r="AC77" s="66">
        <f t="shared" si="23"/>
        <v>3</v>
      </c>
      <c r="AD77" s="66">
        <f t="shared" si="23"/>
        <v>7</v>
      </c>
    </row>
    <row r="78" spans="1:30" x14ac:dyDescent="0.25">
      <c r="A78" s="64">
        <f>COUNTIF($B$8:$B$48,"M")</f>
        <v>12</v>
      </c>
      <c r="B78" t="s">
        <v>100</v>
      </c>
      <c r="C78" t="s">
        <v>43</v>
      </c>
      <c r="D78" t="s">
        <v>101</v>
      </c>
      <c r="F78" s="65">
        <f t="shared" ref="F78:AD78" si="24">AVERAGEIF($B$8:$B$48,"M",F$8:F$48)</f>
        <v>684.5454545454545</v>
      </c>
      <c r="G78" s="65">
        <f t="shared" si="24"/>
        <v>587.27272727272725</v>
      </c>
      <c r="H78" s="65">
        <f t="shared" si="24"/>
        <v>491.75</v>
      </c>
      <c r="I78" s="65">
        <f t="shared" si="24"/>
        <v>672.72727272727275</v>
      </c>
      <c r="J78" s="65">
        <f t="shared" si="24"/>
        <v>575.4545454545455</v>
      </c>
      <c r="K78" s="65">
        <f t="shared" si="24"/>
        <v>482.41666666666669</v>
      </c>
      <c r="L78" s="65">
        <f t="shared" si="24"/>
        <v>3776.3636363636365</v>
      </c>
      <c r="M78" s="65">
        <f t="shared" si="24"/>
        <v>3312.7</v>
      </c>
      <c r="N78" s="65">
        <f t="shared" si="24"/>
        <v>2687.2222222222222</v>
      </c>
      <c r="O78" s="65">
        <f t="shared" si="24"/>
        <v>3776.3636363636365</v>
      </c>
      <c r="P78" s="65">
        <f t="shared" si="24"/>
        <v>3312.7</v>
      </c>
      <c r="Q78" s="65">
        <f t="shared" si="24"/>
        <v>2687.2222222222222</v>
      </c>
      <c r="R78" s="65">
        <f t="shared" si="24"/>
        <v>1860</v>
      </c>
      <c r="S78" s="65">
        <f t="shared" si="24"/>
        <v>1632.2275192203838</v>
      </c>
      <c r="T78" s="65">
        <f t="shared" si="24"/>
        <v>1184</v>
      </c>
      <c r="U78" s="65">
        <f t="shared" si="24"/>
        <v>444.16666666666669</v>
      </c>
      <c r="V78" s="65">
        <f t="shared" si="24"/>
        <v>439.16666666666669</v>
      </c>
      <c r="W78" s="65">
        <f t="shared" si="24"/>
        <v>343.7</v>
      </c>
      <c r="X78" s="65">
        <f t="shared" si="24"/>
        <v>73.75</v>
      </c>
      <c r="Y78" s="65">
        <f t="shared" si="24"/>
        <v>70.582499999999996</v>
      </c>
      <c r="Z78" s="65">
        <f t="shared" si="24"/>
        <v>58.5</v>
      </c>
      <c r="AA78" s="65">
        <f t="shared" si="24"/>
        <v>572.66666666666663</v>
      </c>
      <c r="AB78" s="65">
        <f t="shared" si="24"/>
        <v>444.3</v>
      </c>
      <c r="AC78" s="65">
        <f t="shared" si="24"/>
        <v>192.71666666666667</v>
      </c>
      <c r="AD78" s="65">
        <f t="shared" si="24"/>
        <v>950</v>
      </c>
    </row>
    <row r="79" spans="1:30" x14ac:dyDescent="0.25">
      <c r="C79" t="s">
        <v>43</v>
      </c>
      <c r="D79" t="s">
        <v>95</v>
      </c>
      <c r="F79" s="66">
        <f t="shared" ref="F79:AD79" si="25">COUNTIFS($B$8:$B$48,"M",F$8:F$48,"&gt;1")</f>
        <v>11</v>
      </c>
      <c r="G79" s="66">
        <f t="shared" si="25"/>
        <v>11</v>
      </c>
      <c r="H79" s="66">
        <f t="shared" si="25"/>
        <v>9</v>
      </c>
      <c r="I79" s="66">
        <f t="shared" si="25"/>
        <v>11</v>
      </c>
      <c r="J79" s="66">
        <f t="shared" si="25"/>
        <v>11</v>
      </c>
      <c r="K79" s="66">
        <f t="shared" si="25"/>
        <v>9</v>
      </c>
      <c r="L79" s="66">
        <f t="shared" si="25"/>
        <v>11</v>
      </c>
      <c r="M79" s="66">
        <f t="shared" si="25"/>
        <v>10</v>
      </c>
      <c r="N79" s="66">
        <f t="shared" si="25"/>
        <v>9</v>
      </c>
      <c r="O79" s="66">
        <f t="shared" si="25"/>
        <v>11</v>
      </c>
      <c r="P79" s="66">
        <f t="shared" si="25"/>
        <v>10</v>
      </c>
      <c r="Q79" s="66">
        <f t="shared" si="25"/>
        <v>9</v>
      </c>
      <c r="R79" s="66">
        <f t="shared" si="25"/>
        <v>4</v>
      </c>
      <c r="S79" s="66">
        <f t="shared" si="25"/>
        <v>4</v>
      </c>
      <c r="T79" s="66">
        <f t="shared" si="25"/>
        <v>3</v>
      </c>
      <c r="U79" s="66">
        <f t="shared" si="25"/>
        <v>6</v>
      </c>
      <c r="V79" s="66">
        <f t="shared" si="25"/>
        <v>6</v>
      </c>
      <c r="W79" s="66">
        <f t="shared" si="25"/>
        <v>5</v>
      </c>
      <c r="X79" s="66">
        <f t="shared" si="25"/>
        <v>4</v>
      </c>
      <c r="Y79" s="66">
        <f t="shared" si="25"/>
        <v>4</v>
      </c>
      <c r="Z79" s="66">
        <f t="shared" si="25"/>
        <v>3</v>
      </c>
      <c r="AA79" s="66">
        <f t="shared" si="25"/>
        <v>3</v>
      </c>
      <c r="AB79" s="66">
        <f t="shared" si="25"/>
        <v>3</v>
      </c>
      <c r="AC79" s="66">
        <f t="shared" si="25"/>
        <v>3</v>
      </c>
      <c r="AD79" s="66">
        <f t="shared" si="25"/>
        <v>4</v>
      </c>
    </row>
    <row r="80" spans="1:30" x14ac:dyDescent="0.25">
      <c r="A80" s="64">
        <f>COUNTIF($B$8:$B$48,"L")</f>
        <v>9</v>
      </c>
      <c r="B80" t="s">
        <v>100</v>
      </c>
      <c r="C80" t="s">
        <v>46</v>
      </c>
      <c r="D80" t="s">
        <v>101</v>
      </c>
      <c r="F80" s="65">
        <f t="shared" ref="F80:AD80" si="26">AVERAGEIF($B$8:$B$48,"L",F$8:F$48)</f>
        <v>755.308490775</v>
      </c>
      <c r="G80" s="65">
        <f t="shared" si="26"/>
        <v>665.64623132849999</v>
      </c>
      <c r="H80" s="65">
        <f t="shared" si="26"/>
        <v>532.88140723257141</v>
      </c>
      <c r="I80" s="65">
        <f t="shared" si="26"/>
        <v>707.71514169750003</v>
      </c>
      <c r="J80" s="65">
        <f t="shared" si="26"/>
        <v>622.49639169750003</v>
      </c>
      <c r="K80" s="65">
        <f t="shared" si="26"/>
        <v>522.52472257257148</v>
      </c>
      <c r="L80" s="65">
        <f t="shared" si="26"/>
        <v>6375</v>
      </c>
      <c r="M80" s="65">
        <f t="shared" si="26"/>
        <v>5417.416666666667</v>
      </c>
      <c r="N80" s="65">
        <f t="shared" si="26"/>
        <v>4302.416666666667</v>
      </c>
      <c r="O80" s="65">
        <f t="shared" si="26"/>
        <v>6355</v>
      </c>
      <c r="P80" s="65">
        <f t="shared" si="26"/>
        <v>5358.333333333333</v>
      </c>
      <c r="Q80" s="65">
        <f t="shared" si="26"/>
        <v>4248.958333333333</v>
      </c>
      <c r="R80" s="65">
        <f t="shared" si="26"/>
        <v>1508.0715729399999</v>
      </c>
      <c r="S80" s="65">
        <f t="shared" si="26"/>
        <v>1353.0715729399999</v>
      </c>
      <c r="T80" s="65">
        <f t="shared" si="26"/>
        <v>1068.1073594099998</v>
      </c>
      <c r="U80" s="65">
        <f t="shared" si="26"/>
        <v>307.24358524000002</v>
      </c>
      <c r="V80" s="65">
        <f t="shared" si="26"/>
        <v>324.24144698666663</v>
      </c>
      <c r="W80" s="65">
        <f t="shared" si="26"/>
        <v>311.74144698666663</v>
      </c>
      <c r="X80" s="65">
        <f t="shared" si="26"/>
        <v>64.899572349333326</v>
      </c>
      <c r="Y80" s="65">
        <f t="shared" si="26"/>
        <v>59.524572349333333</v>
      </c>
      <c r="Z80" s="65">
        <f t="shared" si="26"/>
        <v>47.227563796319998</v>
      </c>
      <c r="AA80" s="65">
        <f t="shared" si="26"/>
        <v>1907.83490775</v>
      </c>
      <c r="AB80" s="65">
        <f t="shared" si="26"/>
        <v>1668.2243409600001</v>
      </c>
      <c r="AC80" s="65">
        <f t="shared" si="26"/>
        <v>1176.74956064</v>
      </c>
      <c r="AD80" s="65">
        <f t="shared" si="26"/>
        <v>1210</v>
      </c>
    </row>
    <row r="81" spans="3:30" x14ac:dyDescent="0.25">
      <c r="C81" t="s">
        <v>46</v>
      </c>
      <c r="D81" t="s">
        <v>95</v>
      </c>
      <c r="F81" s="66">
        <f t="shared" ref="F81:AD81" si="27">COUNTIFS($B$8:$B$48,"L",F$8:F$48,"&gt;1")</f>
        <v>8</v>
      </c>
      <c r="G81" s="66">
        <f t="shared" si="27"/>
        <v>8</v>
      </c>
      <c r="H81" s="66">
        <f t="shared" si="27"/>
        <v>7</v>
      </c>
      <c r="I81" s="66">
        <f t="shared" si="27"/>
        <v>8</v>
      </c>
      <c r="J81" s="66">
        <f t="shared" si="27"/>
        <v>8</v>
      </c>
      <c r="K81" s="66">
        <f t="shared" si="27"/>
        <v>7</v>
      </c>
      <c r="L81" s="66">
        <f t="shared" si="27"/>
        <v>6</v>
      </c>
      <c r="M81" s="66">
        <f t="shared" si="27"/>
        <v>6</v>
      </c>
      <c r="N81" s="66">
        <f t="shared" si="27"/>
        <v>6</v>
      </c>
      <c r="O81" s="66">
        <f t="shared" si="27"/>
        <v>6</v>
      </c>
      <c r="P81" s="66">
        <f t="shared" si="27"/>
        <v>6</v>
      </c>
      <c r="Q81" s="66">
        <f t="shared" si="27"/>
        <v>6</v>
      </c>
      <c r="R81" s="66">
        <f t="shared" si="27"/>
        <v>3</v>
      </c>
      <c r="S81" s="66">
        <f t="shared" si="27"/>
        <v>3</v>
      </c>
      <c r="T81" s="66">
        <f t="shared" si="27"/>
        <v>2</v>
      </c>
      <c r="U81" s="66">
        <f t="shared" si="27"/>
        <v>4</v>
      </c>
      <c r="V81" s="66">
        <f t="shared" si="27"/>
        <v>3</v>
      </c>
      <c r="W81" s="66">
        <f t="shared" si="27"/>
        <v>3</v>
      </c>
      <c r="X81" s="66">
        <f t="shared" si="27"/>
        <v>6</v>
      </c>
      <c r="Y81" s="66">
        <f t="shared" si="27"/>
        <v>6</v>
      </c>
      <c r="Z81" s="66">
        <f t="shared" si="27"/>
        <v>5</v>
      </c>
      <c r="AA81" s="66">
        <f t="shared" si="27"/>
        <v>4</v>
      </c>
      <c r="AB81" s="66">
        <f t="shared" si="27"/>
        <v>4</v>
      </c>
      <c r="AC81" s="66">
        <f t="shared" si="27"/>
        <v>3</v>
      </c>
      <c r="AD81" s="66">
        <f t="shared" si="27"/>
        <v>5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opLeftCell="A11"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320</v>
      </c>
      <c r="I8" s="57">
        <v>800</v>
      </c>
      <c r="J8" s="57">
        <v>530</v>
      </c>
      <c r="K8" s="57">
        <v>320</v>
      </c>
      <c r="L8" s="57">
        <v>4500</v>
      </c>
      <c r="M8" s="57">
        <v>3375</v>
      </c>
      <c r="N8" s="57">
        <v>1800</v>
      </c>
      <c r="O8" s="57">
        <v>4500</v>
      </c>
      <c r="P8" s="57">
        <v>3375</v>
      </c>
      <c r="Q8" s="57">
        <v>1800</v>
      </c>
      <c r="R8" s="57">
        <v>1200</v>
      </c>
      <c r="S8" s="57">
        <v>1200</v>
      </c>
      <c r="T8" s="57">
        <v>720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1980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648.80323001325007</v>
      </c>
      <c r="G14" s="57">
        <v>475.78903534305005</v>
      </c>
      <c r="H14" s="57">
        <v>309.26287297298256</v>
      </c>
      <c r="I14" s="57">
        <v>648.80323001325007</v>
      </c>
      <c r="J14" s="57">
        <v>475.78903534305005</v>
      </c>
      <c r="K14" s="57">
        <v>309.26287297298256</v>
      </c>
      <c r="L14" s="57">
        <v>4325.3548667550003</v>
      </c>
      <c r="M14" s="57">
        <v>3171.9269022870003</v>
      </c>
      <c r="N14" s="57">
        <v>2061.75248648655</v>
      </c>
      <c r="O14" s="57">
        <v>4325.3548667550003</v>
      </c>
      <c r="P14" s="57">
        <v>3171.9269022870003</v>
      </c>
      <c r="Q14" s="57">
        <v>2061.75248648655</v>
      </c>
      <c r="R14" s="57"/>
      <c r="S14" s="57"/>
      <c r="T14" s="57"/>
      <c r="U14" s="57">
        <v>144.1784955585</v>
      </c>
      <c r="V14" s="57">
        <v>144.1784955585</v>
      </c>
      <c r="W14" s="57">
        <v>93.716022113025005</v>
      </c>
      <c r="X14" s="57">
        <v>24.029749259750002</v>
      </c>
      <c r="Y14" s="57">
        <v>17.618612157248698</v>
      </c>
      <c r="Z14" s="57">
        <v>11.452097902211655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1200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>
        <v>583.20000000000005</v>
      </c>
      <c r="G17" s="57">
        <v>577.53000000000009</v>
      </c>
      <c r="H17" s="57">
        <v>490.90050000000008</v>
      </c>
      <c r="I17" s="57">
        <v>583.20000000000005</v>
      </c>
      <c r="J17" s="57">
        <v>577.53000000000009</v>
      </c>
      <c r="K17" s="57">
        <v>490.90050000000008</v>
      </c>
      <c r="L17" s="57">
        <v>4860</v>
      </c>
      <c r="M17" s="57">
        <v>4455</v>
      </c>
      <c r="N17" s="57">
        <v>3786.75</v>
      </c>
      <c r="O17" s="57">
        <v>4860</v>
      </c>
      <c r="P17" s="57">
        <v>4455</v>
      </c>
      <c r="Q17" s="57">
        <v>3786.75</v>
      </c>
      <c r="R17" s="57">
        <v>2430</v>
      </c>
      <c r="S17" s="57">
        <v>2308.5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750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221.81307009</v>
      </c>
      <c r="G18" s="57">
        <v>221.81307009</v>
      </c>
      <c r="H18" s="57"/>
      <c r="I18" s="57">
        <v>221.81307009</v>
      </c>
      <c r="J18" s="57">
        <v>221.81307009</v>
      </c>
      <c r="K18" s="57"/>
      <c r="L18" s="57">
        <v>1164.5186179725001</v>
      </c>
      <c r="M18" s="57">
        <v>1164.5186179725001</v>
      </c>
      <c r="N18" s="57"/>
      <c r="O18" s="57">
        <v>1164.5186179725001</v>
      </c>
      <c r="P18" s="57">
        <v>1164.5186179725001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490</v>
      </c>
      <c r="G19" s="57">
        <v>490</v>
      </c>
      <c r="H19" s="57">
        <v>319</v>
      </c>
      <c r="I19" s="57">
        <v>399</v>
      </c>
      <c r="J19" s="57">
        <v>399</v>
      </c>
      <c r="K19" s="57">
        <v>259</v>
      </c>
      <c r="L19" s="57">
        <v>2800</v>
      </c>
      <c r="M19" s="57">
        <v>2800</v>
      </c>
      <c r="N19" s="57">
        <v>1820</v>
      </c>
      <c r="O19" s="57">
        <v>2800</v>
      </c>
      <c r="P19" s="57">
        <v>2800</v>
      </c>
      <c r="Q19" s="57">
        <v>1820</v>
      </c>
      <c r="R19" s="57">
        <v>1040</v>
      </c>
      <c r="S19" s="57">
        <v>832</v>
      </c>
      <c r="T19" s="57">
        <v>832</v>
      </c>
      <c r="U19" s="57">
        <v>700</v>
      </c>
      <c r="V19" s="57">
        <v>700</v>
      </c>
      <c r="W19" s="57">
        <v>455</v>
      </c>
      <c r="X19" s="57">
        <v>105</v>
      </c>
      <c r="Y19" s="57">
        <v>105</v>
      </c>
      <c r="Z19" s="57">
        <v>68</v>
      </c>
      <c r="AA19" s="57">
        <v>368</v>
      </c>
      <c r="AB19" s="57">
        <v>263</v>
      </c>
      <c r="AC19" s="57">
        <v>171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750</v>
      </c>
      <c r="G23" s="57">
        <v>725</v>
      </c>
      <c r="H23" s="57">
        <v>600</v>
      </c>
      <c r="I23" s="57">
        <v>750</v>
      </c>
      <c r="J23" s="57">
        <v>725</v>
      </c>
      <c r="K23" s="57">
        <v>600</v>
      </c>
      <c r="L23" s="57">
        <v>7750</v>
      </c>
      <c r="M23" s="57">
        <v>7750</v>
      </c>
      <c r="N23" s="57">
        <v>6200</v>
      </c>
      <c r="O23" s="57">
        <v>7750</v>
      </c>
      <c r="P23" s="57">
        <v>7750</v>
      </c>
      <c r="Q23" s="57">
        <v>6200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800</v>
      </c>
      <c r="G25" s="57"/>
      <c r="H25" s="57">
        <v>720</v>
      </c>
      <c r="I25" s="57">
        <v>800</v>
      </c>
      <c r="J25" s="57"/>
      <c r="K25" s="57">
        <v>720</v>
      </c>
      <c r="L25" s="57">
        <v>4000</v>
      </c>
      <c r="M25" s="57"/>
      <c r="N25" s="57">
        <v>3600</v>
      </c>
      <c r="O25" s="57">
        <v>4000</v>
      </c>
      <c r="P25" s="57"/>
      <c r="Q25" s="57">
        <v>3600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599.09308462499996</v>
      </c>
      <c r="G28" s="57">
        <v>539.18377616249995</v>
      </c>
      <c r="H28" s="57">
        <v>509.22912193125001</v>
      </c>
      <c r="I28" s="57">
        <v>599.09308462499996</v>
      </c>
      <c r="J28" s="57">
        <v>539.18377616249995</v>
      </c>
      <c r="K28" s="57">
        <v>509.22912193125001</v>
      </c>
      <c r="L28" s="57">
        <v>3993.9538975</v>
      </c>
      <c r="M28" s="57">
        <v>3594.55850775</v>
      </c>
      <c r="N28" s="57">
        <v>3394.8608128750002</v>
      </c>
      <c r="O28" s="57">
        <v>3993.9538975</v>
      </c>
      <c r="P28" s="57">
        <v>3594.55850775</v>
      </c>
      <c r="Q28" s="57">
        <v>3993.9538975</v>
      </c>
      <c r="R28" s="57">
        <v>1597.581559</v>
      </c>
      <c r="S28" s="57">
        <v>1357.9443251499999</v>
      </c>
      <c r="T28" s="57">
        <v>1357.9443251499999</v>
      </c>
      <c r="U28" s="57">
        <v>139.78838641249999</v>
      </c>
      <c r="V28" s="57">
        <v>139.78838641249999</v>
      </c>
      <c r="W28" s="57">
        <v>118.82012845062499</v>
      </c>
      <c r="X28" s="57"/>
      <c r="Y28" s="57"/>
      <c r="Z28" s="57"/>
      <c r="AA28" s="57">
        <v>2636.0095723499999</v>
      </c>
      <c r="AB28" s="57">
        <v>2636.0095723499999</v>
      </c>
      <c r="AC28" s="57">
        <v>2240.6081364974998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628.47036525500005</v>
      </c>
      <c r="G30" s="57">
        <v>502.77629220400001</v>
      </c>
      <c r="H30" s="57">
        <v>502.77629220400001</v>
      </c>
      <c r="I30" s="57">
        <v>628.47036525500005</v>
      </c>
      <c r="J30" s="57">
        <v>502.77629220400001</v>
      </c>
      <c r="K30" s="57">
        <v>502.77629220400001</v>
      </c>
      <c r="L30" s="57">
        <v>3142.3518262749999</v>
      </c>
      <c r="M30" s="57">
        <v>2513.8814610200002</v>
      </c>
      <c r="N30" s="57">
        <v>2513.8814610200002</v>
      </c>
      <c r="O30" s="57">
        <v>3142.3518262749999</v>
      </c>
      <c r="P30" s="57">
        <v>2513.8814610200002</v>
      </c>
      <c r="Q30" s="57">
        <v>2513.8814610200002</v>
      </c>
      <c r="R30" s="57"/>
      <c r="S30" s="57"/>
      <c r="T30" s="57"/>
      <c r="U30" s="57"/>
      <c r="V30" s="57"/>
      <c r="W30" s="57"/>
      <c r="X30" s="57">
        <v>92.422112537499999</v>
      </c>
      <c r="Y30" s="57">
        <v>78.558795656875006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155</v>
      </c>
      <c r="G31" s="57"/>
      <c r="H31" s="57">
        <v>124</v>
      </c>
      <c r="I31" s="57">
        <v>155</v>
      </c>
      <c r="J31" s="57"/>
      <c r="K31" s="57">
        <v>124</v>
      </c>
      <c r="L31" s="57">
        <v>1225</v>
      </c>
      <c r="M31" s="57"/>
      <c r="N31" s="57">
        <v>980</v>
      </c>
      <c r="O31" s="57">
        <v>1225</v>
      </c>
      <c r="P31" s="57"/>
      <c r="Q31" s="57">
        <v>980</v>
      </c>
      <c r="R31" s="57">
        <v>1376.7318961199999</v>
      </c>
      <c r="S31" s="57"/>
      <c r="T31" s="57">
        <v>1101.3855168959999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450</v>
      </c>
      <c r="H32" s="57">
        <v>350</v>
      </c>
      <c r="I32" s="57">
        <v>700</v>
      </c>
      <c r="J32" s="57">
        <v>450</v>
      </c>
      <c r="K32" s="57">
        <v>350</v>
      </c>
      <c r="L32" s="57">
        <v>7000</v>
      </c>
      <c r="M32" s="57">
        <v>4500</v>
      </c>
      <c r="N32" s="57">
        <v>3500</v>
      </c>
      <c r="O32" s="57">
        <v>7000</v>
      </c>
      <c r="P32" s="57">
        <v>4500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400</v>
      </c>
      <c r="G35" s="57">
        <v>340</v>
      </c>
      <c r="H35" s="57">
        <v>300</v>
      </c>
      <c r="I35" s="57">
        <v>400</v>
      </c>
      <c r="J35" s="57">
        <v>340</v>
      </c>
      <c r="K35" s="57">
        <v>300</v>
      </c>
      <c r="L35" s="57">
        <v>2800</v>
      </c>
      <c r="M35" s="57">
        <v>2380</v>
      </c>
      <c r="N35" s="57">
        <v>2100</v>
      </c>
      <c r="O35" s="57">
        <v>2800</v>
      </c>
      <c r="P35" s="57">
        <v>2380</v>
      </c>
      <c r="Q35" s="57">
        <v>2100</v>
      </c>
      <c r="R35" s="57">
        <v>800</v>
      </c>
      <c r="S35" s="57">
        <v>680</v>
      </c>
      <c r="T35" s="57"/>
      <c r="U35" s="57">
        <v>200</v>
      </c>
      <c r="V35" s="57">
        <v>170</v>
      </c>
      <c r="W35" s="57">
        <v>150</v>
      </c>
      <c r="X35" s="57">
        <v>60</v>
      </c>
      <c r="Y35" s="57">
        <v>51</v>
      </c>
      <c r="Z35" s="57">
        <v>45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500</v>
      </c>
      <c r="G36" s="57">
        <v>450</v>
      </c>
      <c r="H36" s="57">
        <v>250</v>
      </c>
      <c r="I36" s="57">
        <v>500</v>
      </c>
      <c r="J36" s="57">
        <v>450</v>
      </c>
      <c r="K36" s="57">
        <v>250</v>
      </c>
      <c r="L36" s="57">
        <v>240</v>
      </c>
      <c r="M36" s="57">
        <v>215</v>
      </c>
      <c r="N36" s="57">
        <v>120</v>
      </c>
      <c r="O36" s="57">
        <v>240</v>
      </c>
      <c r="P36" s="57">
        <v>215</v>
      </c>
      <c r="Q36" s="57">
        <v>120</v>
      </c>
      <c r="R36" s="57"/>
      <c r="S36" s="57"/>
      <c r="T36" s="57"/>
      <c r="U36" s="57">
        <v>300</v>
      </c>
      <c r="V36" s="57">
        <v>200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750</v>
      </c>
      <c r="G37" s="57"/>
      <c r="H37" s="57"/>
      <c r="I37" s="57">
        <v>750</v>
      </c>
      <c r="J37" s="57"/>
      <c r="K37" s="57"/>
      <c r="L37" s="57">
        <v>5250</v>
      </c>
      <c r="M37" s="57"/>
      <c r="N37" s="57"/>
      <c r="O37" s="57">
        <v>5250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676.91721831474035</v>
      </c>
      <c r="G49" s="61">
        <v>608.88152497274041</v>
      </c>
      <c r="H49" s="61">
        <v>495.89039262437421</v>
      </c>
      <c r="I49" s="61">
        <v>666.08080321397108</v>
      </c>
      <c r="J49" s="61">
        <v>598.20539558950236</v>
      </c>
      <c r="K49" s="61">
        <v>489.86781114164694</v>
      </c>
      <c r="L49" s="61">
        <v>3919.9671683400998</v>
      </c>
      <c r="M49" s="61">
        <v>3528.3117744514748</v>
      </c>
      <c r="N49" s="61">
        <v>2861.5859409705495</v>
      </c>
      <c r="O49" s="61">
        <v>3890.1671683400996</v>
      </c>
      <c r="P49" s="61">
        <v>3491.4367744514748</v>
      </c>
      <c r="Q49" s="61">
        <v>2862.554659286026</v>
      </c>
      <c r="R49" s="61">
        <v>1546.8528173939999</v>
      </c>
      <c r="S49" s="61">
        <v>1462.5176715522221</v>
      </c>
      <c r="T49" s="61">
        <v>1243.4430701082499</v>
      </c>
      <c r="U49" s="61">
        <v>285.21008735221432</v>
      </c>
      <c r="V49" s="61">
        <v>281.76470945623078</v>
      </c>
      <c r="W49" s="61">
        <v>237.50080704028079</v>
      </c>
      <c r="X49" s="61">
        <v>102.91780684951787</v>
      </c>
      <c r="Y49" s="61">
        <v>101.73652630077875</v>
      </c>
      <c r="Z49" s="61">
        <v>71.819993073650977</v>
      </c>
      <c r="AA49" s="61">
        <v>1598.1499114833334</v>
      </c>
      <c r="AB49" s="61">
        <v>1615.22586702375</v>
      </c>
      <c r="AC49" s="61">
        <v>899.15710230218747</v>
      </c>
      <c r="AD49" s="61">
        <v>1285.7142857142858</v>
      </c>
    </row>
    <row r="50" spans="1:30" x14ac:dyDescent="0.25">
      <c r="D50" s="60" t="s">
        <v>95</v>
      </c>
      <c r="F50" s="62">
        <v>26</v>
      </c>
      <c r="G50" s="62">
        <v>21</v>
      </c>
      <c r="H50" s="62">
        <v>22</v>
      </c>
      <c r="I50" s="62">
        <v>26</v>
      </c>
      <c r="J50" s="62">
        <v>21</v>
      </c>
      <c r="K50" s="62">
        <v>22</v>
      </c>
      <c r="L50" s="62">
        <v>25</v>
      </c>
      <c r="M50" s="62">
        <v>20</v>
      </c>
      <c r="N50" s="62">
        <v>21</v>
      </c>
      <c r="O50" s="62">
        <v>25</v>
      </c>
      <c r="P50" s="62">
        <v>20</v>
      </c>
      <c r="Q50" s="62">
        <v>21</v>
      </c>
      <c r="R50" s="62">
        <v>10</v>
      </c>
      <c r="S50" s="62">
        <v>9</v>
      </c>
      <c r="T50" s="62">
        <v>8</v>
      </c>
      <c r="U50" s="62">
        <v>14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9</v>
      </c>
      <c r="AB50" s="62">
        <v>8</v>
      </c>
      <c r="AC50" s="62">
        <v>8</v>
      </c>
      <c r="AD50" s="62">
        <v>7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7750</v>
      </c>
      <c r="M51" s="61">
        <v>7750</v>
      </c>
      <c r="N51" s="61">
        <v>6200</v>
      </c>
      <c r="O51" s="61">
        <v>7750</v>
      </c>
      <c r="P51" s="61">
        <v>7750</v>
      </c>
      <c r="Q51" s="61">
        <v>6200</v>
      </c>
      <c r="R51" s="61">
        <v>3000</v>
      </c>
      <c r="S51" s="61">
        <v>3000</v>
      </c>
      <c r="T51" s="61">
        <v>3000</v>
      </c>
      <c r="U51" s="61">
        <v>700</v>
      </c>
      <c r="V51" s="61">
        <v>700</v>
      </c>
      <c r="W51" s="61">
        <v>480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2240.6081364974998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155</v>
      </c>
      <c r="G52" s="61">
        <v>221.81307009</v>
      </c>
      <c r="H52" s="61">
        <v>124</v>
      </c>
      <c r="I52" s="61">
        <v>155</v>
      </c>
      <c r="J52" s="61">
        <v>221.81307009</v>
      </c>
      <c r="K52" s="61">
        <v>124</v>
      </c>
      <c r="L52" s="61">
        <v>240</v>
      </c>
      <c r="M52" s="61">
        <v>215</v>
      </c>
      <c r="N52" s="61">
        <v>120</v>
      </c>
      <c r="O52" s="61">
        <v>240</v>
      </c>
      <c r="P52" s="61">
        <v>215</v>
      </c>
      <c r="Q52" s="61">
        <v>120</v>
      </c>
      <c r="R52" s="61">
        <v>624.21471881999992</v>
      </c>
      <c r="S52" s="61">
        <v>624.21471881999992</v>
      </c>
      <c r="T52" s="61">
        <v>624.21471881999992</v>
      </c>
      <c r="U52" s="61">
        <v>139.78838641249999</v>
      </c>
      <c r="V52" s="61">
        <v>139.78838641249999</v>
      </c>
      <c r="W52" s="61">
        <v>93.716022113025005</v>
      </c>
      <c r="X52" s="61">
        <v>24.029749259750002</v>
      </c>
      <c r="Y52" s="61">
        <v>17.618612157248698</v>
      </c>
      <c r="Z52" s="61">
        <v>11.452097902211655</v>
      </c>
      <c r="AA52" s="61">
        <v>100</v>
      </c>
      <c r="AB52" s="61">
        <v>57.9</v>
      </c>
      <c r="AC52" s="61">
        <v>154.4</v>
      </c>
      <c r="AD52" s="61">
        <v>650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787.6770094027778</v>
      </c>
      <c r="G55" s="65">
        <v>743.45482516607149</v>
      </c>
      <c r="H55" s="65">
        <v>587.27864024140626</v>
      </c>
      <c r="I55" s="65">
        <v>765.34367606944443</v>
      </c>
      <c r="J55" s="65">
        <v>717.88339659464293</v>
      </c>
      <c r="K55" s="65">
        <v>579.77864024140626</v>
      </c>
      <c r="L55" s="65">
        <v>4147.4393219444446</v>
      </c>
      <c r="M55" s="65">
        <v>3910.8440725357141</v>
      </c>
      <c r="N55" s="65">
        <v>3121.7401016093745</v>
      </c>
      <c r="O55" s="65">
        <v>4077.9948775000003</v>
      </c>
      <c r="P55" s="65">
        <v>3821.5583582499999</v>
      </c>
      <c r="Q55" s="65">
        <v>3134.1267371874997</v>
      </c>
      <c r="R55" s="65">
        <v>1879.193853</v>
      </c>
      <c r="S55" s="65">
        <v>1729.9814417166665</v>
      </c>
      <c r="T55" s="65">
        <v>1729.9814417166665</v>
      </c>
      <c r="U55" s="65">
        <v>279.95767728249996</v>
      </c>
      <c r="V55" s="65">
        <v>312.44709660312498</v>
      </c>
      <c r="W55" s="65">
        <v>243.45503211265626</v>
      </c>
      <c r="X55" s="65">
        <v>193.75</v>
      </c>
      <c r="Y55" s="65">
        <v>243.33333333333334</v>
      </c>
      <c r="Z55" s="65">
        <v>147.66666666666666</v>
      </c>
      <c r="AA55" s="65">
        <v>1501.3365241166666</v>
      </c>
      <c r="AB55" s="65">
        <v>1466.3365241166666</v>
      </c>
      <c r="AC55" s="65">
        <v>1137.2027121658332</v>
      </c>
      <c r="AD55" s="65">
        <v>1266.6666666666667</v>
      </c>
    </row>
    <row r="56" spans="1:30" x14ac:dyDescent="0.25">
      <c r="A56" s="64"/>
      <c r="C56" t="s">
        <v>40</v>
      </c>
      <c r="D56" t="s">
        <v>95</v>
      </c>
      <c r="F56" s="66">
        <v>9</v>
      </c>
      <c r="G56" s="66">
        <v>7</v>
      </c>
      <c r="H56" s="66">
        <v>8</v>
      </c>
      <c r="I56" s="66">
        <v>9</v>
      </c>
      <c r="J56" s="66">
        <v>7</v>
      </c>
      <c r="K56" s="66">
        <v>8</v>
      </c>
      <c r="L56" s="66">
        <v>9</v>
      </c>
      <c r="M56" s="66">
        <v>7</v>
      </c>
      <c r="N56" s="66">
        <v>8</v>
      </c>
      <c r="O56" s="66">
        <v>9</v>
      </c>
      <c r="P56" s="66">
        <v>7</v>
      </c>
      <c r="Q56" s="66">
        <v>8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3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633.71435887371149</v>
      </c>
      <c r="G57" s="65">
        <v>524.90903313642082</v>
      </c>
      <c r="H57" s="65">
        <v>457.17633319790752</v>
      </c>
      <c r="I57" s="65">
        <v>633.71435887371149</v>
      </c>
      <c r="J57" s="65">
        <v>524.90903313642082</v>
      </c>
      <c r="K57" s="65">
        <v>457.17633319790752</v>
      </c>
      <c r="L57" s="65">
        <v>3861.3250239232689</v>
      </c>
      <c r="M57" s="65">
        <v>3286.6939151066249</v>
      </c>
      <c r="N57" s="65">
        <v>2864.9439952278681</v>
      </c>
      <c r="O57" s="65">
        <v>3861.3250239232689</v>
      </c>
      <c r="P57" s="65">
        <v>3286.6939151066249</v>
      </c>
      <c r="Q57" s="65">
        <v>2864.9439952278681</v>
      </c>
      <c r="R57" s="65">
        <v>1357.5</v>
      </c>
      <c r="S57" s="65">
        <v>1297.125</v>
      </c>
      <c r="T57" s="65">
        <v>760</v>
      </c>
      <c r="U57" s="65">
        <v>267.39731194481249</v>
      </c>
      <c r="V57" s="65">
        <v>244.89731194481249</v>
      </c>
      <c r="W57" s="65">
        <v>207.46450276412813</v>
      </c>
      <c r="X57" s="65">
        <v>70.181482724656249</v>
      </c>
      <c r="Y57" s="65">
        <v>61.02217597676546</v>
      </c>
      <c r="Z57" s="65">
        <v>48.421728271744527</v>
      </c>
      <c r="AA57" s="65">
        <v>2016.6666666666667</v>
      </c>
      <c r="AB57" s="65">
        <v>2925</v>
      </c>
      <c r="AC57" s="65">
        <v>1080</v>
      </c>
      <c r="AD57" s="65">
        <v>866.66666666666663</v>
      </c>
    </row>
    <row r="58" spans="1:30" x14ac:dyDescent="0.25">
      <c r="A58" s="64"/>
      <c r="C58" t="s">
        <v>43</v>
      </c>
      <c r="D58" t="s">
        <v>95</v>
      </c>
      <c r="F58" s="66">
        <v>13</v>
      </c>
      <c r="G58" s="66">
        <v>12</v>
      </c>
      <c r="H58" s="66">
        <v>11</v>
      </c>
      <c r="I58" s="66">
        <v>13</v>
      </c>
      <c r="J58" s="66">
        <v>12</v>
      </c>
      <c r="K58" s="66">
        <v>11</v>
      </c>
      <c r="L58" s="66">
        <v>13</v>
      </c>
      <c r="M58" s="66">
        <v>12</v>
      </c>
      <c r="N58" s="66">
        <v>11</v>
      </c>
      <c r="O58" s="66">
        <v>13</v>
      </c>
      <c r="P58" s="66">
        <v>12</v>
      </c>
      <c r="Q58" s="66">
        <v>11</v>
      </c>
      <c r="R58" s="66">
        <v>4</v>
      </c>
      <c r="S58" s="66">
        <v>4</v>
      </c>
      <c r="T58" s="66">
        <v>2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3</v>
      </c>
      <c r="AB58" s="66">
        <v>2</v>
      </c>
      <c r="AC58" s="66">
        <v>2</v>
      </c>
      <c r="AD58" s="66">
        <v>3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568.11698154999999</v>
      </c>
      <c r="G59" s="65">
        <v>641.70992531399997</v>
      </c>
      <c r="H59" s="65">
        <v>394.13995020933334</v>
      </c>
      <c r="I59" s="65">
        <v>547.93028339500006</v>
      </c>
      <c r="J59" s="65">
        <v>619.11056679000001</v>
      </c>
      <c r="K59" s="65">
        <v>369.97435266933331</v>
      </c>
      <c r="L59" s="65">
        <v>3491.6666666666665</v>
      </c>
      <c r="M59" s="65">
        <v>3750</v>
      </c>
      <c r="N59" s="65">
        <v>1802.5</v>
      </c>
      <c r="O59" s="65">
        <v>3451.6666666666665</v>
      </c>
      <c r="P59" s="65">
        <v>3637.5</v>
      </c>
      <c r="Q59" s="65">
        <v>1763.125</v>
      </c>
      <c r="R59" s="65">
        <v>1466.9822049799998</v>
      </c>
      <c r="S59" s="65">
        <v>1392.1073594099998</v>
      </c>
      <c r="T59" s="65">
        <v>1079.2000785719999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2600</v>
      </c>
    </row>
    <row r="60" spans="1:30" x14ac:dyDescent="0.25">
      <c r="C60" t="s">
        <v>46</v>
      </c>
      <c r="D60" t="s">
        <v>95</v>
      </c>
      <c r="F60" s="66">
        <v>4</v>
      </c>
      <c r="G60" s="66">
        <v>2</v>
      </c>
      <c r="H60" s="66">
        <v>3</v>
      </c>
      <c r="I60" s="66">
        <v>4</v>
      </c>
      <c r="J60" s="66">
        <v>2</v>
      </c>
      <c r="K60" s="66">
        <v>3</v>
      </c>
      <c r="L60" s="66">
        <v>3</v>
      </c>
      <c r="M60" s="66">
        <v>1</v>
      </c>
      <c r="N60" s="66">
        <v>2</v>
      </c>
      <c r="O60" s="66">
        <v>3</v>
      </c>
      <c r="P60" s="66">
        <v>1</v>
      </c>
      <c r="Q60" s="66">
        <v>2</v>
      </c>
      <c r="R60" s="66">
        <v>3</v>
      </c>
      <c r="S60" s="66">
        <v>2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660.40209173866651</v>
      </c>
      <c r="G62" s="65">
        <v>603.56768607649997</v>
      </c>
      <c r="H62" s="65">
        <v>483.60180462594644</v>
      </c>
      <c r="I62" s="65">
        <v>655.01897223066658</v>
      </c>
      <c r="J62" s="65">
        <v>600.09086168819238</v>
      </c>
      <c r="K62" s="65">
        <v>478.42346229594648</v>
      </c>
      <c r="L62" s="65">
        <v>3790.4504088410717</v>
      </c>
      <c r="M62" s="65">
        <v>3499.4533307308334</v>
      </c>
      <c r="N62" s="65">
        <v>2820.4417133765382</v>
      </c>
      <c r="O62" s="65">
        <v>3781.8789802696433</v>
      </c>
      <c r="P62" s="65">
        <v>3490.0783307308334</v>
      </c>
      <c r="Q62" s="65">
        <v>2860.4681045015382</v>
      </c>
      <c r="R62" s="65">
        <v>1285.5040248485714</v>
      </c>
      <c r="S62" s="65">
        <v>1170.3598406616666</v>
      </c>
      <c r="T62" s="65">
        <v>1019.2574268109998</v>
      </c>
      <c r="U62" s="65">
        <v>287.6403030413889</v>
      </c>
      <c r="V62" s="65">
        <v>267.6403030413889</v>
      </c>
      <c r="W62" s="65">
        <v>237.64382993451389</v>
      </c>
      <c r="X62" s="65">
        <v>76.681954663349998</v>
      </c>
      <c r="Y62" s="65">
        <v>69.995622975287503</v>
      </c>
      <c r="Z62" s="65">
        <v>59.154202109066674</v>
      </c>
      <c r="AA62" s="65">
        <v>1919.224867225</v>
      </c>
      <c r="AB62" s="65">
        <v>2051.7613872379998</v>
      </c>
      <c r="AC62" s="65">
        <v>1168.4513636834999</v>
      </c>
      <c r="AD62" s="65">
        <v>1483.3333333333333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13</v>
      </c>
      <c r="H63" s="66">
        <v>14</v>
      </c>
      <c r="I63" s="66">
        <v>15</v>
      </c>
      <c r="J63" s="66">
        <v>13</v>
      </c>
      <c r="K63" s="66">
        <v>14</v>
      </c>
      <c r="L63" s="66">
        <v>14</v>
      </c>
      <c r="M63" s="66">
        <v>12</v>
      </c>
      <c r="N63" s="66">
        <v>13</v>
      </c>
      <c r="O63" s="66">
        <v>14</v>
      </c>
      <c r="P63" s="66">
        <v>12</v>
      </c>
      <c r="Q63" s="66">
        <v>13</v>
      </c>
      <c r="R63" s="66">
        <v>7</v>
      </c>
      <c r="S63" s="66">
        <v>6</v>
      </c>
      <c r="T63" s="66">
        <v>6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3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755.45326752250003</v>
      </c>
      <c r="G64" s="65">
        <v>723.93769003</v>
      </c>
      <c r="H64" s="65">
        <v>680</v>
      </c>
      <c r="I64" s="65">
        <v>755.45326752250003</v>
      </c>
      <c r="J64" s="65">
        <v>723.93769003</v>
      </c>
      <c r="K64" s="65">
        <v>680</v>
      </c>
      <c r="L64" s="65">
        <v>3449.3796544931251</v>
      </c>
      <c r="M64" s="65">
        <v>3171.9562059908335</v>
      </c>
      <c r="N64" s="65">
        <v>3239.6866666666665</v>
      </c>
      <c r="O64" s="65">
        <v>3449.3796544931251</v>
      </c>
      <c r="P64" s="65">
        <v>3171.9562059908335</v>
      </c>
      <c r="Q64" s="65">
        <v>3239.6866666666665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685</v>
      </c>
      <c r="G66" s="65">
        <v>577.5</v>
      </c>
      <c r="H66" s="65">
        <v>369.5</v>
      </c>
      <c r="I66" s="65">
        <v>662.25</v>
      </c>
      <c r="J66" s="65">
        <v>532</v>
      </c>
      <c r="K66" s="65">
        <v>339.5</v>
      </c>
      <c r="L66" s="65">
        <v>4612.5</v>
      </c>
      <c r="M66" s="65">
        <v>3965</v>
      </c>
      <c r="N66" s="65">
        <v>2530</v>
      </c>
      <c r="O66" s="65">
        <v>4612.5</v>
      </c>
      <c r="P66" s="65">
        <v>3965</v>
      </c>
      <c r="Q66" s="65">
        <v>2530</v>
      </c>
      <c r="R66" s="65">
        <v>1040</v>
      </c>
      <c r="S66" s="65">
        <v>832</v>
      </c>
      <c r="T66" s="65">
        <v>832</v>
      </c>
      <c r="U66" s="65">
        <v>425</v>
      </c>
      <c r="V66" s="65">
        <v>700</v>
      </c>
      <c r="W66" s="65">
        <v>302.5</v>
      </c>
      <c r="X66" s="65">
        <v>75</v>
      </c>
      <c r="Y66" s="65">
        <v>105</v>
      </c>
      <c r="Z66" s="65">
        <v>68</v>
      </c>
      <c r="AA66" s="65">
        <v>368</v>
      </c>
      <c r="AB66" s="65">
        <v>263</v>
      </c>
      <c r="AC66" s="65">
        <v>171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4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590.82532796844646</v>
      </c>
      <c r="G69" s="65">
        <v>526.98318735542091</v>
      </c>
      <c r="H69" s="65">
        <v>449.18915506192172</v>
      </c>
      <c r="I69" s="65">
        <v>578.91484278130361</v>
      </c>
      <c r="J69" s="65">
        <v>517.75829426808752</v>
      </c>
      <c r="K69" s="65">
        <v>444.82401716807556</v>
      </c>
      <c r="L69" s="65">
        <v>3497.0942546924998</v>
      </c>
      <c r="M69" s="65">
        <v>3283.2115437526813</v>
      </c>
      <c r="N69" s="65">
        <v>2653.9694956255457</v>
      </c>
      <c r="O69" s="65">
        <v>3449.0173316155769</v>
      </c>
      <c r="P69" s="65">
        <v>3226.3933619344998</v>
      </c>
      <c r="Q69" s="65">
        <v>2612.3028289588788</v>
      </c>
      <c r="R69" s="65">
        <v>1000.189322988</v>
      </c>
      <c r="S69" s="65">
        <v>876.05367970499992</v>
      </c>
      <c r="T69" s="65">
        <v>811.4000589289999</v>
      </c>
      <c r="U69" s="65">
        <v>288.12809294649998</v>
      </c>
      <c r="V69" s="65">
        <v>282.89410456481249</v>
      </c>
      <c r="W69" s="65">
        <v>234.85448478589166</v>
      </c>
      <c r="X69" s="65">
        <v>68.538810654805559</v>
      </c>
      <c r="Y69" s="65">
        <v>62.321855238765458</v>
      </c>
      <c r="Z69" s="65">
        <v>48.93427384054452</v>
      </c>
      <c r="AA69" s="65">
        <v>2660.1132103333334</v>
      </c>
      <c r="AB69" s="65">
        <v>2274.59912128</v>
      </c>
      <c r="AC69" s="65">
        <v>1014.1162273066666</v>
      </c>
      <c r="AD69" s="65">
        <v>1112.5</v>
      </c>
    </row>
    <row r="70" spans="1:30" x14ac:dyDescent="0.25">
      <c r="C70" t="s">
        <v>41</v>
      </c>
      <c r="D70" t="s">
        <v>95</v>
      </c>
      <c r="F70" s="66">
        <v>14</v>
      </c>
      <c r="G70" s="66">
        <v>12</v>
      </c>
      <c r="H70" s="66">
        <v>13</v>
      </c>
      <c r="I70" s="66">
        <v>14</v>
      </c>
      <c r="J70" s="66">
        <v>12</v>
      </c>
      <c r="K70" s="66">
        <v>13</v>
      </c>
      <c r="L70" s="66">
        <v>13</v>
      </c>
      <c r="M70" s="66">
        <v>11</v>
      </c>
      <c r="N70" s="66">
        <v>12</v>
      </c>
      <c r="O70" s="66">
        <v>13</v>
      </c>
      <c r="P70" s="66">
        <v>11</v>
      </c>
      <c r="Q70" s="66">
        <v>12</v>
      </c>
      <c r="R70" s="66">
        <v>5</v>
      </c>
      <c r="S70" s="66">
        <v>4</v>
      </c>
      <c r="T70" s="66">
        <v>4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776.27327115624996</v>
      </c>
      <c r="G71" s="65">
        <v>748.39459205416676</v>
      </c>
      <c r="H71" s="65">
        <v>688.40970731041671</v>
      </c>
      <c r="I71" s="65">
        <v>776.27327115624996</v>
      </c>
      <c r="J71" s="65">
        <v>748.39459205416676</v>
      </c>
      <c r="K71" s="65">
        <v>688.40970731041671</v>
      </c>
      <c r="L71" s="65">
        <v>3998.4884743749999</v>
      </c>
      <c r="M71" s="65">
        <v>3531.5195025833332</v>
      </c>
      <c r="N71" s="65">
        <v>3464.9536042916666</v>
      </c>
      <c r="O71" s="65">
        <v>3998.4884743749999</v>
      </c>
      <c r="P71" s="65">
        <v>3531.5195025833332</v>
      </c>
      <c r="Q71" s="65">
        <v>3664.6512991666664</v>
      </c>
      <c r="R71" s="65">
        <v>1597.581559</v>
      </c>
      <c r="S71" s="65">
        <v>1357.9443251499999</v>
      </c>
      <c r="T71" s="65">
        <v>1357.9443251499999</v>
      </c>
      <c r="U71" s="65">
        <v>144.89419320625001</v>
      </c>
      <c r="V71" s="65">
        <v>144.89419320625001</v>
      </c>
      <c r="W71" s="65">
        <v>134.41006422531251</v>
      </c>
      <c r="X71" s="65">
        <v>125</v>
      </c>
      <c r="Y71" s="65">
        <v>125</v>
      </c>
      <c r="Z71" s="65">
        <v>125</v>
      </c>
      <c r="AA71" s="65">
        <v>2636.0095723499999</v>
      </c>
      <c r="AB71" s="65">
        <v>2636.0095723499999</v>
      </c>
      <c r="AC71" s="65">
        <v>2240.6081364974998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1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777.9</v>
      </c>
      <c r="G73" s="65">
        <v>702.92166666666674</v>
      </c>
      <c r="H73" s="65">
        <v>500.81675000000001</v>
      </c>
      <c r="I73" s="65">
        <v>763.52499999999998</v>
      </c>
      <c r="J73" s="65">
        <v>684.00500000000011</v>
      </c>
      <c r="K73" s="65">
        <v>488.19175000000001</v>
      </c>
      <c r="L73" s="65">
        <v>4567.875</v>
      </c>
      <c r="M73" s="65">
        <v>3976.0583333333329</v>
      </c>
      <c r="N73" s="65">
        <v>2975.1349999999998</v>
      </c>
      <c r="O73" s="65">
        <v>4552.875</v>
      </c>
      <c r="P73" s="65">
        <v>3957.3083333333329</v>
      </c>
      <c r="Q73" s="65">
        <v>2962.0099999999998</v>
      </c>
      <c r="R73" s="65">
        <v>2217.5</v>
      </c>
      <c r="S73" s="65">
        <v>2075.125</v>
      </c>
      <c r="T73" s="65">
        <v>1781.3333333333333</v>
      </c>
      <c r="U73" s="65">
        <v>370</v>
      </c>
      <c r="V73" s="65">
        <v>370</v>
      </c>
      <c r="W73" s="65">
        <v>352.5</v>
      </c>
      <c r="X73" s="65">
        <v>174.75</v>
      </c>
      <c r="Y73" s="65">
        <v>174.75</v>
      </c>
      <c r="Z73" s="65">
        <v>98.575000000000003</v>
      </c>
      <c r="AA73" s="65">
        <v>753.4</v>
      </c>
      <c r="AB73" s="65">
        <v>865.5</v>
      </c>
      <c r="AC73" s="65">
        <v>477.57499999999999</v>
      </c>
      <c r="AD73" s="65">
        <v>1516.6666666666667</v>
      </c>
    </row>
    <row r="74" spans="1:30" x14ac:dyDescent="0.25">
      <c r="C74" t="s">
        <v>47</v>
      </c>
      <c r="D74" t="s">
        <v>95</v>
      </c>
      <c r="F74" s="66">
        <v>8</v>
      </c>
      <c r="G74" s="66">
        <v>6</v>
      </c>
      <c r="H74" s="66">
        <v>6</v>
      </c>
      <c r="I74" s="66">
        <v>8</v>
      </c>
      <c r="J74" s="66">
        <v>6</v>
      </c>
      <c r="K74" s="66">
        <v>6</v>
      </c>
      <c r="L74" s="66">
        <v>8</v>
      </c>
      <c r="M74" s="66">
        <v>6</v>
      </c>
      <c r="N74" s="66">
        <v>6</v>
      </c>
      <c r="O74" s="66">
        <v>8</v>
      </c>
      <c r="P74" s="66">
        <v>6</v>
      </c>
      <c r="Q74" s="66">
        <v>6</v>
      </c>
      <c r="R74" s="66">
        <v>4</v>
      </c>
      <c r="S74" s="66">
        <v>4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786.82664405681828</v>
      </c>
      <c r="G76" s="65">
        <v>716.13153068472229</v>
      </c>
      <c r="H76" s="65">
        <v>590.52291219312497</v>
      </c>
      <c r="I76" s="65">
        <v>776.82664405681828</v>
      </c>
      <c r="J76" s="65">
        <v>706.35375290694446</v>
      </c>
      <c r="K76" s="65">
        <v>590.52291219312497</v>
      </c>
      <c r="L76" s="65">
        <v>4467.6321725000007</v>
      </c>
      <c r="M76" s="65">
        <v>4205.5065008611109</v>
      </c>
      <c r="N76" s="65">
        <v>3403.4860812874999</v>
      </c>
      <c r="O76" s="65">
        <v>4410.8139906818187</v>
      </c>
      <c r="P76" s="65">
        <v>4136.0620564166666</v>
      </c>
      <c r="Q76" s="65">
        <v>3413.3953897500005</v>
      </c>
      <c r="R76" s="65">
        <v>1932.5271863333335</v>
      </c>
      <c r="S76" s="65">
        <v>1852.6481083833332</v>
      </c>
      <c r="T76" s="65">
        <v>1692.6481083833332</v>
      </c>
      <c r="U76" s="65">
        <v>204.96976948749997</v>
      </c>
      <c r="V76" s="65">
        <v>205.79806440208333</v>
      </c>
      <c r="W76" s="65">
        <v>186.40287549294641</v>
      </c>
      <c r="X76" s="65">
        <v>180</v>
      </c>
      <c r="Y76" s="65">
        <v>204.25</v>
      </c>
      <c r="Z76" s="65">
        <v>136.125</v>
      </c>
      <c r="AA76" s="65">
        <v>3028.6698574500001</v>
      </c>
      <c r="AB76" s="65">
        <v>3028.6698574500001</v>
      </c>
      <c r="AC76" s="65">
        <v>1740.2027121658332</v>
      </c>
      <c r="AD76" s="65">
        <v>1266.6666666666667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10</v>
      </c>
      <c r="I77" s="66">
        <v>11</v>
      </c>
      <c r="J77" s="66">
        <v>9</v>
      </c>
      <c r="K77" s="66">
        <v>10</v>
      </c>
      <c r="L77" s="66">
        <v>11</v>
      </c>
      <c r="M77" s="66">
        <v>9</v>
      </c>
      <c r="N77" s="66">
        <v>10</v>
      </c>
      <c r="O77" s="66">
        <v>11</v>
      </c>
      <c r="P77" s="66">
        <v>9</v>
      </c>
      <c r="Q77" s="66">
        <v>10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3</v>
      </c>
      <c r="AB77" s="66">
        <v>3</v>
      </c>
      <c r="AC77" s="66">
        <v>3</v>
      </c>
      <c r="AD77" s="66">
        <v>3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524.85203751290624</v>
      </c>
      <c r="G78" s="65">
        <v>537.87601506186434</v>
      </c>
      <c r="H78" s="65">
        <v>399.02333899614041</v>
      </c>
      <c r="I78" s="65">
        <v>513.47703751290624</v>
      </c>
      <c r="J78" s="65">
        <v>524.87601506186434</v>
      </c>
      <c r="K78" s="65">
        <v>390.45191042471185</v>
      </c>
      <c r="L78" s="65">
        <v>2832.8591855909376</v>
      </c>
      <c r="M78" s="65">
        <v>2796.1136457513571</v>
      </c>
      <c r="N78" s="65">
        <v>2188.5089266409354</v>
      </c>
      <c r="O78" s="65">
        <v>2832.8591855909376</v>
      </c>
      <c r="P78" s="65">
        <v>2796.1136457513571</v>
      </c>
      <c r="Q78" s="65">
        <v>2188.5089266409354</v>
      </c>
      <c r="R78" s="65">
        <v>1461.68297403</v>
      </c>
      <c r="S78" s="65">
        <v>1380.1666666666667</v>
      </c>
      <c r="T78" s="65">
        <v>911.12850563199993</v>
      </c>
      <c r="U78" s="65">
        <v>380.83569911169997</v>
      </c>
      <c r="V78" s="65">
        <v>360.83569911169997</v>
      </c>
      <c r="W78" s="65">
        <v>294.67900552825625</v>
      </c>
      <c r="X78" s="65">
        <v>62.257437314937498</v>
      </c>
      <c r="Y78" s="65">
        <v>59.154653039312173</v>
      </c>
      <c r="Z78" s="65">
        <v>39.363024475552912</v>
      </c>
      <c r="AA78" s="65">
        <v>520.33333333333337</v>
      </c>
      <c r="AB78" s="65">
        <v>406.9666666666667</v>
      </c>
      <c r="AC78" s="65">
        <v>168.46666666666667</v>
      </c>
      <c r="AD78" s="65">
        <v>866.66666666666663</v>
      </c>
    </row>
    <row r="79" spans="1:30" x14ac:dyDescent="0.25">
      <c r="C79" t="s">
        <v>43</v>
      </c>
      <c r="D79" t="s">
        <v>95</v>
      </c>
      <c r="F79" s="66">
        <v>8</v>
      </c>
      <c r="G79" s="66">
        <v>7</v>
      </c>
      <c r="H79" s="66">
        <v>7</v>
      </c>
      <c r="I79" s="66">
        <v>8</v>
      </c>
      <c r="J79" s="66">
        <v>7</v>
      </c>
      <c r="K79" s="66">
        <v>7</v>
      </c>
      <c r="L79" s="66">
        <v>8</v>
      </c>
      <c r="M79" s="66">
        <v>7</v>
      </c>
      <c r="N79" s="66">
        <v>7</v>
      </c>
      <c r="O79" s="66">
        <v>8</v>
      </c>
      <c r="P79" s="66">
        <v>7</v>
      </c>
      <c r="Q79" s="66">
        <v>7</v>
      </c>
      <c r="R79" s="66">
        <v>4</v>
      </c>
      <c r="S79" s="66">
        <v>3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3</v>
      </c>
      <c r="AB79" s="66">
        <v>3</v>
      </c>
      <c r="AC79" s="66">
        <v>3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677.9911844935715</v>
      </c>
      <c r="G80" s="65">
        <v>515.23922856640002</v>
      </c>
      <c r="H80" s="65">
        <v>442.23922856640002</v>
      </c>
      <c r="I80" s="65">
        <v>666.45592840500001</v>
      </c>
      <c r="J80" s="65">
        <v>506.19948515679999</v>
      </c>
      <c r="K80" s="65">
        <v>427.73987004240007</v>
      </c>
      <c r="L80" s="65">
        <v>4365.3919710458331</v>
      </c>
      <c r="M80" s="65">
        <v>3285.9703652550002</v>
      </c>
      <c r="N80" s="65">
        <v>2684.7203652550002</v>
      </c>
      <c r="O80" s="65">
        <v>4345.3919710458331</v>
      </c>
      <c r="P80" s="65">
        <v>3257.8453652550002</v>
      </c>
      <c r="Q80" s="65">
        <v>2665.0328652550002</v>
      </c>
      <c r="R80" s="65">
        <v>1274.7382396066666</v>
      </c>
      <c r="S80" s="65">
        <v>1154.7382396066666</v>
      </c>
      <c r="T80" s="65">
        <v>1068.1073594099998</v>
      </c>
      <c r="U80" s="65">
        <v>326.98717047999997</v>
      </c>
      <c r="V80" s="65">
        <v>311.98717047999997</v>
      </c>
      <c r="W80" s="65">
        <v>301.98717047999997</v>
      </c>
      <c r="X80" s="65">
        <v>58.363909326700004</v>
      </c>
      <c r="Y80" s="65">
        <v>53.791245950575004</v>
      </c>
      <c r="Z80" s="65">
        <v>39.971954745399998</v>
      </c>
      <c r="AA80" s="65">
        <v>1245.4465436666667</v>
      </c>
      <c r="AB80" s="65">
        <v>1307.4486819199999</v>
      </c>
      <c r="AC80" s="65">
        <v>733.62434095999993</v>
      </c>
      <c r="AD80" s="65">
        <v>2600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1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opLeftCell="A31"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43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320</v>
      </c>
      <c r="I8" s="57">
        <v>800</v>
      </c>
      <c r="J8" s="57">
        <v>530</v>
      </c>
      <c r="K8" s="57">
        <v>320</v>
      </c>
      <c r="L8" s="57">
        <v>4500</v>
      </c>
      <c r="M8" s="57">
        <v>3375</v>
      </c>
      <c r="N8" s="57">
        <v>1800</v>
      </c>
      <c r="O8" s="57">
        <v>4500</v>
      </c>
      <c r="P8" s="57">
        <v>3375</v>
      </c>
      <c r="Q8" s="57">
        <v>1800</v>
      </c>
      <c r="R8" s="57">
        <v>1200</v>
      </c>
      <c r="S8" s="57">
        <v>1200</v>
      </c>
      <c r="T8" s="57">
        <v>720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1980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7">
        <v>4000</v>
      </c>
      <c r="M10" s="57">
        <v>3750</v>
      </c>
      <c r="N10" s="57">
        <v>2625</v>
      </c>
      <c r="O10" s="57">
        <v>3880</v>
      </c>
      <c r="P10" s="57">
        <v>3637.5</v>
      </c>
      <c r="Q10" s="57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200</v>
      </c>
      <c r="G18" s="57">
        <v>200</v>
      </c>
      <c r="H18" s="57"/>
      <c r="I18" s="57">
        <v>200</v>
      </c>
      <c r="J18" s="57">
        <v>200</v>
      </c>
      <c r="K18" s="57"/>
      <c r="L18" s="57">
        <v>900</v>
      </c>
      <c r="M18" s="57">
        <v>900</v>
      </c>
      <c r="N18" s="57"/>
      <c r="O18" s="57">
        <v>900</v>
      </c>
      <c r="P18" s="57">
        <v>900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490</v>
      </c>
      <c r="G19" s="57">
        <v>490</v>
      </c>
      <c r="H19" s="57">
        <v>318.5</v>
      </c>
      <c r="I19" s="57">
        <v>399</v>
      </c>
      <c r="J19" s="57">
        <v>399</v>
      </c>
      <c r="K19" s="57">
        <v>259</v>
      </c>
      <c r="L19" s="57">
        <v>2800</v>
      </c>
      <c r="M19" s="57">
        <v>2800</v>
      </c>
      <c r="N19" s="57">
        <v>1820</v>
      </c>
      <c r="O19" s="57">
        <v>2800</v>
      </c>
      <c r="P19" s="57">
        <v>2800</v>
      </c>
      <c r="Q19" s="57">
        <v>1820</v>
      </c>
      <c r="R19" s="57">
        <v>1040</v>
      </c>
      <c r="S19" s="57">
        <v>832</v>
      </c>
      <c r="T19" s="57">
        <v>832</v>
      </c>
      <c r="U19" s="57">
        <v>700</v>
      </c>
      <c r="V19" s="57">
        <v>700</v>
      </c>
      <c r="W19" s="57">
        <v>455</v>
      </c>
      <c r="X19" s="57">
        <v>105</v>
      </c>
      <c r="Y19" s="57">
        <v>105</v>
      </c>
      <c r="Z19" s="57">
        <v>68</v>
      </c>
      <c r="AA19" s="57">
        <v>368</v>
      </c>
      <c r="AB19" s="57">
        <v>263</v>
      </c>
      <c r="AC19" s="57">
        <v>170.95000000000002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700</v>
      </c>
      <c r="G22" s="57">
        <v>665</v>
      </c>
      <c r="H22" s="57">
        <v>420</v>
      </c>
      <c r="I22" s="57">
        <v>700</v>
      </c>
      <c r="J22" s="57">
        <v>665</v>
      </c>
      <c r="K22" s="57">
        <v>420</v>
      </c>
      <c r="L22" s="57">
        <v>5400</v>
      </c>
      <c r="M22" s="57">
        <v>5130</v>
      </c>
      <c r="N22" s="57">
        <v>3240</v>
      </c>
      <c r="O22" s="57">
        <v>5400</v>
      </c>
      <c r="P22" s="57">
        <v>5130</v>
      </c>
      <c r="Q22" s="57">
        <v>3240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800</v>
      </c>
      <c r="G25" s="57"/>
      <c r="H25" s="57">
        <v>720</v>
      </c>
      <c r="I25" s="57">
        <v>800</v>
      </c>
      <c r="J25" s="57"/>
      <c r="K25" s="57">
        <v>720</v>
      </c>
      <c r="L25" s="57">
        <v>4000</v>
      </c>
      <c r="M25" s="57"/>
      <c r="N25" s="57">
        <v>3600</v>
      </c>
      <c r="O25" s="57">
        <v>4000</v>
      </c>
      <c r="P25" s="57"/>
      <c r="Q25" s="57">
        <v>3600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599.09308462499996</v>
      </c>
      <c r="G28" s="57">
        <v>539.18377616249995</v>
      </c>
      <c r="H28" s="57">
        <v>509.22912193125001</v>
      </c>
      <c r="I28" s="57">
        <v>599.09308462499996</v>
      </c>
      <c r="J28" s="57">
        <v>539.18377616249995</v>
      </c>
      <c r="K28" s="57">
        <v>509.22912193125001</v>
      </c>
      <c r="L28" s="57">
        <v>3993.9538975</v>
      </c>
      <c r="M28" s="57">
        <v>3594.55850775</v>
      </c>
      <c r="N28" s="57">
        <v>3394.8608128750002</v>
      </c>
      <c r="O28" s="57">
        <v>3993.9538975</v>
      </c>
      <c r="P28" s="57">
        <v>3594.55850775</v>
      </c>
      <c r="Q28" s="57">
        <v>3993.9538975</v>
      </c>
      <c r="R28" s="57">
        <v>1597.581559</v>
      </c>
      <c r="S28" s="57">
        <v>1357.9443251499999</v>
      </c>
      <c r="T28" s="57">
        <v>1357.9443251499999</v>
      </c>
      <c r="U28" s="57">
        <v>139.78838641249999</v>
      </c>
      <c r="V28" s="57">
        <v>139.78838641249999</v>
      </c>
      <c r="W28" s="57">
        <v>118.82012845062499</v>
      </c>
      <c r="X28" s="57"/>
      <c r="Y28" s="57"/>
      <c r="Z28" s="57"/>
      <c r="AA28" s="57">
        <v>2636.0095723499999</v>
      </c>
      <c r="AB28" s="57">
        <v>2636.0095723499999</v>
      </c>
      <c r="AC28" s="57">
        <v>2240.6081364974998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500</v>
      </c>
      <c r="G30" s="57">
        <v>400</v>
      </c>
      <c r="H30" s="57">
        <v>400</v>
      </c>
      <c r="I30" s="57">
        <v>500</v>
      </c>
      <c r="J30" s="57">
        <v>400</v>
      </c>
      <c r="K30" s="57">
        <v>400</v>
      </c>
      <c r="L30" s="57">
        <v>3000</v>
      </c>
      <c r="M30" s="57">
        <v>2400</v>
      </c>
      <c r="N30" s="57">
        <v>2400</v>
      </c>
      <c r="O30" s="57">
        <v>3000</v>
      </c>
      <c r="P30" s="57">
        <v>2400</v>
      </c>
      <c r="Q30" s="57">
        <v>2400</v>
      </c>
      <c r="R30" s="57"/>
      <c r="S30" s="57"/>
      <c r="T30" s="57"/>
      <c r="U30" s="57"/>
      <c r="V30" s="57"/>
      <c r="W30" s="57"/>
      <c r="X30" s="57">
        <v>100</v>
      </c>
      <c r="Y30" s="57">
        <v>85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155</v>
      </c>
      <c r="G31" s="57"/>
      <c r="H31" s="57">
        <v>124</v>
      </c>
      <c r="I31" s="57">
        <v>155</v>
      </c>
      <c r="J31" s="57"/>
      <c r="K31" s="57">
        <v>124</v>
      </c>
      <c r="L31" s="57">
        <v>1225</v>
      </c>
      <c r="M31" s="57"/>
      <c r="N31" s="57">
        <v>980</v>
      </c>
      <c r="O31" s="57">
        <v>1225</v>
      </c>
      <c r="P31" s="57"/>
      <c r="Q31" s="57">
        <v>980</v>
      </c>
      <c r="R31" s="57">
        <v>1376.7318961199999</v>
      </c>
      <c r="S31" s="57"/>
      <c r="T31" s="57">
        <v>1101.3855168959999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450</v>
      </c>
      <c r="H32" s="57">
        <v>350</v>
      </c>
      <c r="I32" s="57">
        <v>700</v>
      </c>
      <c r="J32" s="57">
        <v>450</v>
      </c>
      <c r="K32" s="57">
        <v>350</v>
      </c>
      <c r="L32" s="57">
        <v>7000</v>
      </c>
      <c r="M32" s="57">
        <v>4500</v>
      </c>
      <c r="N32" s="57">
        <v>3500</v>
      </c>
      <c r="O32" s="57">
        <v>7000</v>
      </c>
      <c r="P32" s="57">
        <v>4500</v>
      </c>
      <c r="Q32" s="57">
        <v>3500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400</v>
      </c>
      <c r="G35" s="57">
        <v>340</v>
      </c>
      <c r="H35" s="57">
        <v>300</v>
      </c>
      <c r="I35" s="57">
        <v>400</v>
      </c>
      <c r="J35" s="57">
        <v>340</v>
      </c>
      <c r="K35" s="57">
        <v>300</v>
      </c>
      <c r="L35" s="57">
        <v>2800</v>
      </c>
      <c r="M35" s="57">
        <v>2380</v>
      </c>
      <c r="N35" s="57">
        <v>2100</v>
      </c>
      <c r="O35" s="57">
        <v>2800</v>
      </c>
      <c r="P35" s="57">
        <v>2380</v>
      </c>
      <c r="Q35" s="57">
        <v>2100</v>
      </c>
      <c r="R35" s="57">
        <v>800</v>
      </c>
      <c r="S35" s="57">
        <v>680</v>
      </c>
      <c r="T35" s="57"/>
      <c r="U35" s="57">
        <v>200</v>
      </c>
      <c r="V35" s="57">
        <v>170</v>
      </c>
      <c r="W35" s="57">
        <v>150</v>
      </c>
      <c r="X35" s="57">
        <v>60</v>
      </c>
      <c r="Y35" s="57">
        <v>51</v>
      </c>
      <c r="Z35" s="57">
        <v>45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500</v>
      </c>
      <c r="G36" s="57">
        <v>400</v>
      </c>
      <c r="H36" s="57">
        <v>250</v>
      </c>
      <c r="I36" s="57">
        <v>500</v>
      </c>
      <c r="J36" s="57">
        <v>400</v>
      </c>
      <c r="K36" s="57">
        <v>250</v>
      </c>
      <c r="L36" s="57">
        <v>240</v>
      </c>
      <c r="M36" s="57">
        <v>210</v>
      </c>
      <c r="N36" s="57">
        <v>120</v>
      </c>
      <c r="O36" s="57">
        <v>240</v>
      </c>
      <c r="P36" s="57">
        <v>210</v>
      </c>
      <c r="Q36" s="57">
        <v>120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/>
      <c r="H37" s="57"/>
      <c r="I37" s="57">
        <v>600</v>
      </c>
      <c r="J37" s="57"/>
      <c r="K37" s="57"/>
      <c r="L37" s="57">
        <v>4200</v>
      </c>
      <c r="M37" s="57"/>
      <c r="N37" s="57"/>
      <c r="O37" s="57">
        <v>4200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900</v>
      </c>
      <c r="G39" s="57"/>
      <c r="H39" s="57"/>
      <c r="I39" s="57">
        <v>900</v>
      </c>
      <c r="J39" s="57"/>
      <c r="K39" s="57"/>
      <c r="L39" s="57">
        <v>4000</v>
      </c>
      <c r="M39" s="57"/>
      <c r="N39" s="57"/>
      <c r="O39" s="57">
        <v>4000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664.43459140113634</v>
      </c>
      <c r="G49" s="61">
        <v>604.32962510532354</v>
      </c>
      <c r="H49" s="61">
        <v>491.45272069773614</v>
      </c>
      <c r="I49" s="61">
        <v>656.62791900931825</v>
      </c>
      <c r="J49" s="61">
        <v>596.31793586720596</v>
      </c>
      <c r="K49" s="61">
        <v>484.11956555218057</v>
      </c>
      <c r="L49" s="61">
        <v>3624.1406617857147</v>
      </c>
      <c r="M49" s="61">
        <v>3206.6192817343749</v>
      </c>
      <c r="N49" s="61">
        <v>2654.7600478161762</v>
      </c>
      <c r="O49" s="61">
        <v>3618.4263760714289</v>
      </c>
      <c r="P49" s="61">
        <v>3199.5880317343749</v>
      </c>
      <c r="Q49" s="61">
        <v>2685.3684645588237</v>
      </c>
      <c r="R49" s="61">
        <v>1448.72535266</v>
      </c>
      <c r="S49" s="61">
        <v>1356.7698804962499</v>
      </c>
      <c r="T49" s="61">
        <v>1243.4430701082499</v>
      </c>
      <c r="U49" s="61">
        <v>296.05867133634615</v>
      </c>
      <c r="V49" s="61">
        <v>299.06356061437498</v>
      </c>
      <c r="W49" s="61">
        <v>249.48287245088542</v>
      </c>
      <c r="X49" s="61">
        <v>109.56903339200001</v>
      </c>
      <c r="Y49" s="61">
        <v>109.28311950800001</v>
      </c>
      <c r="Z49" s="61">
        <v>77.307983543781816</v>
      </c>
      <c r="AA49" s="61">
        <v>1672.9186504187501</v>
      </c>
      <c r="AB49" s="61">
        <v>1717.4009908842856</v>
      </c>
      <c r="AC49" s="61">
        <v>1001.8866883453571</v>
      </c>
      <c r="AD49" s="61">
        <v>1410</v>
      </c>
    </row>
    <row r="50" spans="1:30" x14ac:dyDescent="0.25">
      <c r="D50" s="60" t="s">
        <v>95</v>
      </c>
      <c r="F50" s="62">
        <v>22</v>
      </c>
      <c r="G50" s="62">
        <v>17</v>
      </c>
      <c r="H50" s="62">
        <v>18</v>
      </c>
      <c r="I50" s="62">
        <v>22</v>
      </c>
      <c r="J50" s="62">
        <v>17</v>
      </c>
      <c r="K50" s="62">
        <v>18</v>
      </c>
      <c r="L50" s="62">
        <v>21</v>
      </c>
      <c r="M50" s="62">
        <v>16</v>
      </c>
      <c r="N50" s="62">
        <v>17</v>
      </c>
      <c r="O50" s="62">
        <v>21</v>
      </c>
      <c r="P50" s="62">
        <v>16</v>
      </c>
      <c r="Q50" s="62">
        <v>17</v>
      </c>
      <c r="R50" s="62">
        <v>9</v>
      </c>
      <c r="S50" s="62">
        <v>8</v>
      </c>
      <c r="T50" s="62">
        <v>8</v>
      </c>
      <c r="U50" s="62">
        <v>13</v>
      </c>
      <c r="V50" s="62">
        <v>12</v>
      </c>
      <c r="W50" s="62">
        <v>12</v>
      </c>
      <c r="X50" s="62">
        <v>13</v>
      </c>
      <c r="Y50" s="62">
        <v>12</v>
      </c>
      <c r="Z50" s="62">
        <v>11</v>
      </c>
      <c r="AA50" s="62">
        <v>8</v>
      </c>
      <c r="AB50" s="62">
        <v>7</v>
      </c>
      <c r="AC50" s="62">
        <v>7</v>
      </c>
      <c r="AD50" s="62">
        <v>5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5351.3499999999995</v>
      </c>
      <c r="N51" s="61">
        <v>4619.0599999999995</v>
      </c>
      <c r="O51" s="61">
        <v>7000</v>
      </c>
      <c r="P51" s="61">
        <v>5351.3499999999995</v>
      </c>
      <c r="Q51" s="61">
        <v>4619.0599999999995</v>
      </c>
      <c r="R51" s="61">
        <v>3000</v>
      </c>
      <c r="S51" s="61">
        <v>3000</v>
      </c>
      <c r="T51" s="61">
        <v>3000</v>
      </c>
      <c r="U51" s="61">
        <v>700</v>
      </c>
      <c r="V51" s="61">
        <v>700</v>
      </c>
      <c r="W51" s="61">
        <v>480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2240.6081364974998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155</v>
      </c>
      <c r="G52" s="61">
        <v>200</v>
      </c>
      <c r="H52" s="61">
        <v>124</v>
      </c>
      <c r="I52" s="61">
        <v>155</v>
      </c>
      <c r="J52" s="61">
        <v>200</v>
      </c>
      <c r="K52" s="61">
        <v>124</v>
      </c>
      <c r="L52" s="61">
        <v>240</v>
      </c>
      <c r="M52" s="61">
        <v>210</v>
      </c>
      <c r="N52" s="61">
        <v>120</v>
      </c>
      <c r="O52" s="61">
        <v>240</v>
      </c>
      <c r="P52" s="61">
        <v>210</v>
      </c>
      <c r="Q52" s="61">
        <v>120</v>
      </c>
      <c r="R52" s="61">
        <v>624.21471881999992</v>
      </c>
      <c r="S52" s="61">
        <v>624.21471881999992</v>
      </c>
      <c r="T52" s="61">
        <v>624.21471881999992</v>
      </c>
      <c r="U52" s="61">
        <v>139.78838641249999</v>
      </c>
      <c r="V52" s="61">
        <v>139.78838641249999</v>
      </c>
      <c r="W52" s="61">
        <v>118.82012845062499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</v>
      </c>
      <c r="AD52" s="61">
        <v>650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798.63663557812504</v>
      </c>
      <c r="G55" s="65">
        <v>774.0306293604167</v>
      </c>
      <c r="H55" s="65">
        <v>591.10416027589292</v>
      </c>
      <c r="I55" s="65">
        <v>787.26163557812504</v>
      </c>
      <c r="J55" s="65">
        <v>758.86396269375007</v>
      </c>
      <c r="K55" s="65">
        <v>582.60416027589292</v>
      </c>
      <c r="L55" s="65">
        <v>4228.3692371875004</v>
      </c>
      <c r="M55" s="65">
        <v>3979.3180846249998</v>
      </c>
      <c r="N55" s="65">
        <v>3167.702973267857</v>
      </c>
      <c r="O55" s="65">
        <v>4228.3692371875004</v>
      </c>
      <c r="P55" s="65">
        <v>3979.3180846249998</v>
      </c>
      <c r="Q55" s="65">
        <v>3253.2876996428572</v>
      </c>
      <c r="R55" s="65">
        <v>1879.193853</v>
      </c>
      <c r="S55" s="65">
        <v>1729.9814417166665</v>
      </c>
      <c r="T55" s="65">
        <v>1729.9814417166665</v>
      </c>
      <c r="U55" s="65">
        <v>279.95767728249996</v>
      </c>
      <c r="V55" s="65">
        <v>312.44709660312498</v>
      </c>
      <c r="W55" s="65">
        <v>243.45503211265626</v>
      </c>
      <c r="X55" s="65">
        <v>193.75</v>
      </c>
      <c r="Y55" s="65">
        <v>243.33333333333334</v>
      </c>
      <c r="Z55" s="65">
        <v>147.66666666666666</v>
      </c>
      <c r="AA55" s="65">
        <v>1501.3365241166666</v>
      </c>
      <c r="AB55" s="65">
        <v>1466.3365241166666</v>
      </c>
      <c r="AC55" s="65">
        <v>1137.1860454991665</v>
      </c>
      <c r="AD55" s="65">
        <v>1300</v>
      </c>
    </row>
    <row r="56" spans="1:30" x14ac:dyDescent="0.25">
      <c r="A56" s="64"/>
      <c r="C56" t="s">
        <v>40</v>
      </c>
      <c r="D56" t="s">
        <v>95</v>
      </c>
      <c r="F56" s="66">
        <v>8</v>
      </c>
      <c r="G56" s="66">
        <v>6</v>
      </c>
      <c r="H56" s="66">
        <v>7</v>
      </c>
      <c r="I56" s="66">
        <v>8</v>
      </c>
      <c r="J56" s="66">
        <v>6</v>
      </c>
      <c r="K56" s="66">
        <v>7</v>
      </c>
      <c r="L56" s="66">
        <v>8</v>
      </c>
      <c r="M56" s="66">
        <v>6</v>
      </c>
      <c r="N56" s="66">
        <v>7</v>
      </c>
      <c r="O56" s="66">
        <v>8</v>
      </c>
      <c r="P56" s="66">
        <v>6</v>
      </c>
      <c r="Q56" s="66">
        <v>7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3</v>
      </c>
      <c r="AB56" s="66">
        <v>3</v>
      </c>
      <c r="AC56" s="66">
        <v>3</v>
      </c>
      <c r="AD56" s="66">
        <v>2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610.6</v>
      </c>
      <c r="G57" s="65">
        <v>482.88888888888891</v>
      </c>
      <c r="H57" s="65">
        <v>440.75</v>
      </c>
      <c r="I57" s="65">
        <v>610.6</v>
      </c>
      <c r="J57" s="65">
        <v>482.88888888888891</v>
      </c>
      <c r="K57" s="65">
        <v>440.75</v>
      </c>
      <c r="L57" s="65">
        <v>3285.5</v>
      </c>
      <c r="M57" s="65">
        <v>2631.1111111111113</v>
      </c>
      <c r="N57" s="65">
        <v>2419</v>
      </c>
      <c r="O57" s="65">
        <v>3285.5</v>
      </c>
      <c r="P57" s="65">
        <v>2631.1111111111113</v>
      </c>
      <c r="Q57" s="65">
        <v>2419</v>
      </c>
      <c r="R57" s="65">
        <v>1000</v>
      </c>
      <c r="S57" s="65">
        <v>960</v>
      </c>
      <c r="T57" s="65">
        <v>760</v>
      </c>
      <c r="U57" s="65">
        <v>285</v>
      </c>
      <c r="V57" s="65">
        <v>269.28571428571428</v>
      </c>
      <c r="W57" s="65">
        <v>223.71428571428572</v>
      </c>
      <c r="X57" s="65">
        <v>77.857142857142861</v>
      </c>
      <c r="Y57" s="65">
        <v>68.142857142857139</v>
      </c>
      <c r="Z57" s="65">
        <v>54.583333333333336</v>
      </c>
      <c r="AA57" s="65">
        <v>2525</v>
      </c>
      <c r="AB57" s="65">
        <v>4950</v>
      </c>
      <c r="AC57" s="65">
        <v>1980</v>
      </c>
      <c r="AD57" s="65">
        <v>925</v>
      </c>
    </row>
    <row r="58" spans="1:30" x14ac:dyDescent="0.25">
      <c r="A58" s="64"/>
      <c r="C58" t="s">
        <v>43</v>
      </c>
      <c r="D58" t="s">
        <v>95</v>
      </c>
      <c r="F58" s="66">
        <v>10</v>
      </c>
      <c r="G58" s="66">
        <v>9</v>
      </c>
      <c r="H58" s="66">
        <v>8</v>
      </c>
      <c r="I58" s="66">
        <v>10</v>
      </c>
      <c r="J58" s="66">
        <v>9</v>
      </c>
      <c r="K58" s="66">
        <v>8</v>
      </c>
      <c r="L58" s="66">
        <v>10</v>
      </c>
      <c r="M58" s="66">
        <v>9</v>
      </c>
      <c r="N58" s="66">
        <v>8</v>
      </c>
      <c r="O58" s="66">
        <v>10</v>
      </c>
      <c r="P58" s="66">
        <v>9</v>
      </c>
      <c r="Q58" s="66">
        <v>8</v>
      </c>
      <c r="R58" s="66">
        <v>3</v>
      </c>
      <c r="S58" s="66">
        <v>3</v>
      </c>
      <c r="T58" s="66">
        <v>2</v>
      </c>
      <c r="U58" s="66">
        <v>7</v>
      </c>
      <c r="V58" s="66">
        <v>7</v>
      </c>
      <c r="W58" s="66">
        <v>7</v>
      </c>
      <c r="X58" s="66">
        <v>7</v>
      </c>
      <c r="Y58" s="66">
        <v>7</v>
      </c>
      <c r="Z58" s="66">
        <v>6</v>
      </c>
      <c r="AA58" s="66">
        <v>2</v>
      </c>
      <c r="AB58" s="66">
        <v>1</v>
      </c>
      <c r="AC58" s="66">
        <v>1</v>
      </c>
      <c r="AD58" s="66">
        <v>2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530.61698154999999</v>
      </c>
      <c r="G59" s="65">
        <v>641.70992531399997</v>
      </c>
      <c r="H59" s="65">
        <v>394.13995020933334</v>
      </c>
      <c r="I59" s="65">
        <v>510.430283395</v>
      </c>
      <c r="J59" s="65">
        <v>619.11056679000001</v>
      </c>
      <c r="K59" s="65">
        <v>369.97435266933331</v>
      </c>
      <c r="L59" s="65">
        <v>3141.6666666666665</v>
      </c>
      <c r="M59" s="65">
        <v>3750</v>
      </c>
      <c r="N59" s="65">
        <v>1802.5</v>
      </c>
      <c r="O59" s="65">
        <v>3101.6666666666665</v>
      </c>
      <c r="P59" s="65">
        <v>3637.5</v>
      </c>
      <c r="Q59" s="65">
        <v>1763.125</v>
      </c>
      <c r="R59" s="65">
        <v>1466.9822049799998</v>
      </c>
      <c r="S59" s="65">
        <v>1392.1073594099998</v>
      </c>
      <c r="T59" s="65">
        <v>1079.2000785719999</v>
      </c>
      <c r="U59" s="65">
        <v>453.97434095999995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2600</v>
      </c>
    </row>
    <row r="60" spans="1:30" x14ac:dyDescent="0.25">
      <c r="C60" t="s">
        <v>46</v>
      </c>
      <c r="D60" t="s">
        <v>95</v>
      </c>
      <c r="F60" s="66">
        <v>4</v>
      </c>
      <c r="G60" s="66">
        <v>2</v>
      </c>
      <c r="H60" s="66">
        <v>3</v>
      </c>
      <c r="I60" s="66">
        <v>4</v>
      </c>
      <c r="J60" s="66">
        <v>2</v>
      </c>
      <c r="K60" s="66">
        <v>3</v>
      </c>
      <c r="L60" s="66">
        <v>3</v>
      </c>
      <c r="M60" s="66">
        <v>1</v>
      </c>
      <c r="N60" s="66">
        <v>2</v>
      </c>
      <c r="O60" s="66">
        <v>3</v>
      </c>
      <c r="P60" s="66">
        <v>1</v>
      </c>
      <c r="Q60" s="66">
        <v>2</v>
      </c>
      <c r="R60" s="66">
        <v>3</v>
      </c>
      <c r="S60" s="66">
        <v>2</v>
      </c>
      <c r="T60" s="66">
        <v>3</v>
      </c>
      <c r="U60" s="66">
        <v>1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22</v>
      </c>
      <c r="B62" t="s">
        <v>100</v>
      </c>
      <c r="C62" t="s">
        <v>42</v>
      </c>
      <c r="D62" t="s">
        <v>101</v>
      </c>
      <c r="F62" s="65">
        <v>644.82578648750007</v>
      </c>
      <c r="G62" s="65">
        <v>580.71696889920838</v>
      </c>
      <c r="H62" s="65">
        <v>466.74222865840386</v>
      </c>
      <c r="I62" s="65">
        <v>639.05815844321421</v>
      </c>
      <c r="J62" s="65">
        <v>576.95040914520837</v>
      </c>
      <c r="K62" s="65">
        <v>461.16555230301924</v>
      </c>
      <c r="L62" s="65">
        <v>3474.9195305769235</v>
      </c>
      <c r="M62" s="65">
        <v>3102.2325916136365</v>
      </c>
      <c r="N62" s="65">
        <v>2529.32173440625</v>
      </c>
      <c r="O62" s="65">
        <v>3465.688761346154</v>
      </c>
      <c r="P62" s="65">
        <v>3092.0053188863635</v>
      </c>
      <c r="Q62" s="65">
        <v>2572.683658125</v>
      </c>
      <c r="R62" s="65">
        <v>1285.5040248485714</v>
      </c>
      <c r="S62" s="65">
        <v>1170.3598406616666</v>
      </c>
      <c r="T62" s="65">
        <v>1019.2574268109998</v>
      </c>
      <c r="U62" s="65">
        <v>287.6403030413889</v>
      </c>
      <c r="V62" s="65">
        <v>275.41808081916668</v>
      </c>
      <c r="W62" s="65">
        <v>237.64382993451389</v>
      </c>
      <c r="X62" s="65">
        <v>77.439743409599998</v>
      </c>
      <c r="Y62" s="65">
        <v>70.639743409600001</v>
      </c>
      <c r="Z62" s="65">
        <v>59.154202109066674</v>
      </c>
      <c r="AA62" s="65">
        <v>1919.224867225</v>
      </c>
      <c r="AB62" s="65">
        <v>2051.7613872379998</v>
      </c>
      <c r="AC62" s="65">
        <v>1168.4513636834999</v>
      </c>
      <c r="AD62" s="65">
        <v>1483.3333333333333</v>
      </c>
    </row>
    <row r="63" spans="1:30" x14ac:dyDescent="0.25">
      <c r="A63" s="64"/>
      <c r="C63" t="s">
        <v>42</v>
      </c>
      <c r="D63" t="s">
        <v>95</v>
      </c>
      <c r="F63" s="66">
        <v>14</v>
      </c>
      <c r="G63" s="66">
        <v>12</v>
      </c>
      <c r="H63" s="66">
        <v>13</v>
      </c>
      <c r="I63" s="66">
        <v>14</v>
      </c>
      <c r="J63" s="66">
        <v>12</v>
      </c>
      <c r="K63" s="66">
        <v>13</v>
      </c>
      <c r="L63" s="66">
        <v>13</v>
      </c>
      <c r="M63" s="66">
        <v>11</v>
      </c>
      <c r="N63" s="66">
        <v>12</v>
      </c>
      <c r="O63" s="66">
        <v>13</v>
      </c>
      <c r="P63" s="66">
        <v>11</v>
      </c>
      <c r="Q63" s="66">
        <v>12</v>
      </c>
      <c r="R63" s="66">
        <v>7</v>
      </c>
      <c r="S63" s="66">
        <v>6</v>
      </c>
      <c r="T63" s="66">
        <v>6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3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750</v>
      </c>
      <c r="G64" s="65">
        <v>716.66666666666663</v>
      </c>
      <c r="H64" s="65">
        <v>680</v>
      </c>
      <c r="I64" s="65">
        <v>750</v>
      </c>
      <c r="J64" s="65">
        <v>716.66666666666663</v>
      </c>
      <c r="K64" s="65">
        <v>680</v>
      </c>
      <c r="L64" s="65">
        <v>3383.25</v>
      </c>
      <c r="M64" s="65">
        <v>3083.7833333333328</v>
      </c>
      <c r="N64" s="65">
        <v>3239.6866666666665</v>
      </c>
      <c r="O64" s="65">
        <v>3383.25</v>
      </c>
      <c r="P64" s="65">
        <v>3083.7833333333328</v>
      </c>
      <c r="Q64" s="65">
        <v>3239.6866666666665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7</v>
      </c>
      <c r="B66" t="s">
        <v>100</v>
      </c>
      <c r="C66" t="s">
        <v>48</v>
      </c>
      <c r="D66" t="s">
        <v>101</v>
      </c>
      <c r="F66" s="65">
        <v>647.5</v>
      </c>
      <c r="G66" s="65">
        <v>577.5</v>
      </c>
      <c r="H66" s="65">
        <v>369.25</v>
      </c>
      <c r="I66" s="65">
        <v>624.75</v>
      </c>
      <c r="J66" s="65">
        <v>532</v>
      </c>
      <c r="K66" s="65">
        <v>339.5</v>
      </c>
      <c r="L66" s="65">
        <v>4350</v>
      </c>
      <c r="M66" s="65">
        <v>3965</v>
      </c>
      <c r="N66" s="65">
        <v>2530</v>
      </c>
      <c r="O66" s="65">
        <v>4350</v>
      </c>
      <c r="P66" s="65">
        <v>3965</v>
      </c>
      <c r="Q66" s="65">
        <v>2530</v>
      </c>
      <c r="R66" s="65">
        <v>1040</v>
      </c>
      <c r="S66" s="65">
        <v>832</v>
      </c>
      <c r="T66" s="65">
        <v>832</v>
      </c>
      <c r="U66" s="65">
        <v>425</v>
      </c>
      <c r="V66" s="65">
        <v>700</v>
      </c>
      <c r="W66" s="65">
        <v>302.5</v>
      </c>
      <c r="X66" s="65">
        <v>75</v>
      </c>
      <c r="Y66" s="65">
        <v>105</v>
      </c>
      <c r="Z66" s="65">
        <v>68</v>
      </c>
      <c r="AA66" s="65">
        <v>368</v>
      </c>
      <c r="AB66" s="65">
        <v>263</v>
      </c>
      <c r="AC66" s="65">
        <v>170.95000000000002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2</v>
      </c>
      <c r="H67" s="66">
        <v>2</v>
      </c>
      <c r="I67" s="66">
        <v>4</v>
      </c>
      <c r="J67" s="66">
        <v>2</v>
      </c>
      <c r="K67" s="66">
        <v>2</v>
      </c>
      <c r="L67" s="66">
        <v>4</v>
      </c>
      <c r="M67" s="66">
        <v>2</v>
      </c>
      <c r="N67" s="66">
        <v>2</v>
      </c>
      <c r="O67" s="66">
        <v>4</v>
      </c>
      <c r="P67" s="66">
        <v>2</v>
      </c>
      <c r="Q67" s="66">
        <v>2</v>
      </c>
      <c r="R67" s="66">
        <v>1</v>
      </c>
      <c r="S67" s="66">
        <v>1</v>
      </c>
      <c r="T67" s="66">
        <v>1</v>
      </c>
      <c r="U67" s="66">
        <v>2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1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547.49708420000002</v>
      </c>
      <c r="G69" s="65">
        <v>487.60220562533334</v>
      </c>
      <c r="H69" s="65">
        <v>426.74198506279998</v>
      </c>
      <c r="I69" s="65">
        <v>542.33828487090909</v>
      </c>
      <c r="J69" s="65">
        <v>485.08012595333338</v>
      </c>
      <c r="K69" s="65">
        <v>421.0673058008</v>
      </c>
      <c r="L69" s="65">
        <v>2948</v>
      </c>
      <c r="M69" s="65">
        <v>2663.75</v>
      </c>
      <c r="N69" s="65">
        <v>2296.8888888888887</v>
      </c>
      <c r="O69" s="65">
        <v>2948</v>
      </c>
      <c r="P69" s="65">
        <v>2663.75</v>
      </c>
      <c r="Q69" s="65">
        <v>2296.8888888888887</v>
      </c>
      <c r="R69" s="65">
        <v>1000.189322988</v>
      </c>
      <c r="S69" s="65">
        <v>876.05367970499992</v>
      </c>
      <c r="T69" s="65">
        <v>811.4000589289999</v>
      </c>
      <c r="U69" s="65">
        <v>306.12179262000001</v>
      </c>
      <c r="V69" s="65">
        <v>312.71062013714288</v>
      </c>
      <c r="W69" s="65">
        <v>252.49679262000001</v>
      </c>
      <c r="X69" s="65">
        <v>75.049679261999998</v>
      </c>
      <c r="Y69" s="65">
        <v>69.628204870857147</v>
      </c>
      <c r="Z69" s="65">
        <v>55.181303163599999</v>
      </c>
      <c r="AA69" s="65">
        <v>2660.1132103333334</v>
      </c>
      <c r="AB69" s="65">
        <v>2274.59912128</v>
      </c>
      <c r="AC69" s="65">
        <v>1014.1162273066666</v>
      </c>
      <c r="AD69" s="65">
        <v>1083.3333333333333</v>
      </c>
    </row>
    <row r="70" spans="1:30" x14ac:dyDescent="0.25">
      <c r="C70" t="s">
        <v>41</v>
      </c>
      <c r="D70" t="s">
        <v>95</v>
      </c>
      <c r="F70" s="66">
        <v>11</v>
      </c>
      <c r="G70" s="66">
        <v>9</v>
      </c>
      <c r="H70" s="66">
        <v>10</v>
      </c>
      <c r="I70" s="66">
        <v>11</v>
      </c>
      <c r="J70" s="66">
        <v>9</v>
      </c>
      <c r="K70" s="66">
        <v>10</v>
      </c>
      <c r="L70" s="66">
        <v>10</v>
      </c>
      <c r="M70" s="66">
        <v>8</v>
      </c>
      <c r="N70" s="66">
        <v>9</v>
      </c>
      <c r="O70" s="66">
        <v>10</v>
      </c>
      <c r="P70" s="66">
        <v>8</v>
      </c>
      <c r="Q70" s="66">
        <v>9</v>
      </c>
      <c r="R70" s="66">
        <v>5</v>
      </c>
      <c r="S70" s="66">
        <v>4</v>
      </c>
      <c r="T70" s="66">
        <v>4</v>
      </c>
      <c r="U70" s="66">
        <v>8</v>
      </c>
      <c r="V70" s="66">
        <v>7</v>
      </c>
      <c r="W70" s="66">
        <v>8</v>
      </c>
      <c r="X70" s="66">
        <v>8</v>
      </c>
      <c r="Y70" s="66">
        <v>7</v>
      </c>
      <c r="Z70" s="66">
        <v>6</v>
      </c>
      <c r="AA70" s="66">
        <v>3</v>
      </c>
      <c r="AB70" s="66">
        <v>3</v>
      </c>
      <c r="AC70" s="66">
        <v>3</v>
      </c>
      <c r="AD70" s="66">
        <v>3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776.27327115624996</v>
      </c>
      <c r="G71" s="65">
        <v>748.39459205416676</v>
      </c>
      <c r="H71" s="65">
        <v>688.40970731041671</v>
      </c>
      <c r="I71" s="65">
        <v>776.27327115624996</v>
      </c>
      <c r="J71" s="65">
        <v>748.39459205416676</v>
      </c>
      <c r="K71" s="65">
        <v>688.40970731041671</v>
      </c>
      <c r="L71" s="65">
        <v>3998.4884743749999</v>
      </c>
      <c r="M71" s="65">
        <v>3531.5195025833332</v>
      </c>
      <c r="N71" s="65">
        <v>3464.9536042916666</v>
      </c>
      <c r="O71" s="65">
        <v>3998.4884743749999</v>
      </c>
      <c r="P71" s="65">
        <v>3531.5195025833332</v>
      </c>
      <c r="Q71" s="65">
        <v>3664.6512991666664</v>
      </c>
      <c r="R71" s="65">
        <v>1597.581559</v>
      </c>
      <c r="S71" s="65">
        <v>1357.9443251499999</v>
      </c>
      <c r="T71" s="65">
        <v>1357.9443251499999</v>
      </c>
      <c r="U71" s="65">
        <v>144.89419320625001</v>
      </c>
      <c r="V71" s="65">
        <v>144.89419320625001</v>
      </c>
      <c r="W71" s="65">
        <v>134.41006422531251</v>
      </c>
      <c r="X71" s="65">
        <v>125</v>
      </c>
      <c r="Y71" s="65">
        <v>125</v>
      </c>
      <c r="Z71" s="65">
        <v>125</v>
      </c>
      <c r="AA71" s="65">
        <v>2636.0095723499999</v>
      </c>
      <c r="AB71" s="65">
        <v>2636.0095723499999</v>
      </c>
      <c r="AC71" s="65">
        <v>2240.6081364974998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1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784.28571428571433</v>
      </c>
      <c r="G73" s="65">
        <v>728</v>
      </c>
      <c r="H73" s="65">
        <v>502.7</v>
      </c>
      <c r="I73" s="65">
        <v>767.85714285714289</v>
      </c>
      <c r="J73" s="65">
        <v>705.3</v>
      </c>
      <c r="K73" s="65">
        <v>487.65</v>
      </c>
      <c r="L73" s="65">
        <v>4376.1428571428569</v>
      </c>
      <c r="M73" s="65">
        <v>3880.2699999999995</v>
      </c>
      <c r="N73" s="65">
        <v>2812.8119999999999</v>
      </c>
      <c r="O73" s="65">
        <v>4359</v>
      </c>
      <c r="P73" s="65">
        <v>3857.7699999999995</v>
      </c>
      <c r="Q73" s="65">
        <v>2797.0619999999999</v>
      </c>
      <c r="R73" s="65">
        <v>2146.6666666666665</v>
      </c>
      <c r="S73" s="65">
        <v>1997.3333333333333</v>
      </c>
      <c r="T73" s="65">
        <v>1781.3333333333333</v>
      </c>
      <c r="U73" s="65">
        <v>370</v>
      </c>
      <c r="V73" s="65">
        <v>370</v>
      </c>
      <c r="W73" s="65">
        <v>352.5</v>
      </c>
      <c r="X73" s="65">
        <v>174.75</v>
      </c>
      <c r="Y73" s="65">
        <v>174.75</v>
      </c>
      <c r="Z73" s="65">
        <v>98.575000000000003</v>
      </c>
      <c r="AA73" s="65">
        <v>691.75</v>
      </c>
      <c r="AB73" s="65">
        <v>854</v>
      </c>
      <c r="AC73" s="65">
        <v>576.75</v>
      </c>
      <c r="AD73" s="65">
        <v>1900</v>
      </c>
    </row>
    <row r="74" spans="1:30" x14ac:dyDescent="0.25">
      <c r="C74" t="s">
        <v>47</v>
      </c>
      <c r="D74" t="s">
        <v>95</v>
      </c>
      <c r="F74" s="66">
        <v>7</v>
      </c>
      <c r="G74" s="66">
        <v>5</v>
      </c>
      <c r="H74" s="66">
        <v>5</v>
      </c>
      <c r="I74" s="66">
        <v>7</v>
      </c>
      <c r="J74" s="66">
        <v>5</v>
      </c>
      <c r="K74" s="66">
        <v>5</v>
      </c>
      <c r="L74" s="66">
        <v>7</v>
      </c>
      <c r="M74" s="66">
        <v>5</v>
      </c>
      <c r="N74" s="66">
        <v>5</v>
      </c>
      <c r="O74" s="66">
        <v>7</v>
      </c>
      <c r="P74" s="66">
        <v>5</v>
      </c>
      <c r="Q74" s="66">
        <v>5</v>
      </c>
      <c r="R74" s="66">
        <v>3</v>
      </c>
      <c r="S74" s="66">
        <v>3</v>
      </c>
      <c r="T74" s="66">
        <v>3</v>
      </c>
      <c r="U74" s="66">
        <v>3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4</v>
      </c>
      <c r="AB74" s="66">
        <v>3</v>
      </c>
      <c r="AC74" s="66">
        <v>3</v>
      </c>
      <c r="AD74" s="66">
        <v>2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800.56589829166671</v>
      </c>
      <c r="G76" s="65">
        <v>737.16911088035715</v>
      </c>
      <c r="H76" s="65">
        <v>593.15364024140626</v>
      </c>
      <c r="I76" s="65">
        <v>800.56589829166671</v>
      </c>
      <c r="J76" s="65">
        <v>737.16911088035715</v>
      </c>
      <c r="K76" s="65">
        <v>593.15364024140626</v>
      </c>
      <c r="L76" s="65">
        <v>4210.4393219444446</v>
      </c>
      <c r="M76" s="65">
        <v>3799.9369296785712</v>
      </c>
      <c r="N76" s="65">
        <v>3129.3576016093748</v>
      </c>
      <c r="O76" s="65">
        <v>4210.4393219444446</v>
      </c>
      <c r="P76" s="65">
        <v>3799.9369296785712</v>
      </c>
      <c r="Q76" s="65">
        <v>3204.2442371874999</v>
      </c>
      <c r="R76" s="65">
        <v>1932.5271863333335</v>
      </c>
      <c r="S76" s="65">
        <v>1852.6481083833332</v>
      </c>
      <c r="T76" s="65">
        <v>1692.6481083833332</v>
      </c>
      <c r="U76" s="65">
        <v>204.96976948749997</v>
      </c>
      <c r="V76" s="65">
        <v>205.79806440208333</v>
      </c>
      <c r="W76" s="65">
        <v>186.40287549294641</v>
      </c>
      <c r="X76" s="65">
        <v>180</v>
      </c>
      <c r="Y76" s="65">
        <v>204.25</v>
      </c>
      <c r="Z76" s="65">
        <v>136.125</v>
      </c>
      <c r="AA76" s="65">
        <v>3028.6698574500001</v>
      </c>
      <c r="AB76" s="65">
        <v>3028.6698574500001</v>
      </c>
      <c r="AC76" s="65">
        <v>1740.2027121658332</v>
      </c>
      <c r="AD76" s="65">
        <v>1300</v>
      </c>
    </row>
    <row r="77" spans="1:30" x14ac:dyDescent="0.25">
      <c r="C77" t="s">
        <v>40</v>
      </c>
      <c r="D77" t="s">
        <v>95</v>
      </c>
      <c r="F77" s="66">
        <v>9</v>
      </c>
      <c r="G77" s="66">
        <v>7</v>
      </c>
      <c r="H77" s="66">
        <v>8</v>
      </c>
      <c r="I77" s="66">
        <v>9</v>
      </c>
      <c r="J77" s="66">
        <v>7</v>
      </c>
      <c r="K77" s="66">
        <v>8</v>
      </c>
      <c r="L77" s="66">
        <v>9</v>
      </c>
      <c r="M77" s="66">
        <v>7</v>
      </c>
      <c r="N77" s="66">
        <v>8</v>
      </c>
      <c r="O77" s="66">
        <v>9</v>
      </c>
      <c r="P77" s="66">
        <v>7</v>
      </c>
      <c r="Q77" s="66">
        <v>8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3</v>
      </c>
      <c r="AB77" s="66">
        <v>3</v>
      </c>
      <c r="AC77" s="66">
        <v>3</v>
      </c>
      <c r="AD77" s="66">
        <v>2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490.83333333333331</v>
      </c>
      <c r="G78" s="65">
        <v>528</v>
      </c>
      <c r="H78" s="65">
        <v>398.5</v>
      </c>
      <c r="I78" s="65">
        <v>475.66666666666669</v>
      </c>
      <c r="J78" s="65">
        <v>509.8</v>
      </c>
      <c r="K78" s="65">
        <v>386.6</v>
      </c>
      <c r="L78" s="65">
        <v>2202.1666666666665</v>
      </c>
      <c r="M78" s="65">
        <v>2335.2699999999995</v>
      </c>
      <c r="N78" s="65">
        <v>1894.212</v>
      </c>
      <c r="O78" s="65">
        <v>2202.1666666666665</v>
      </c>
      <c r="P78" s="65">
        <v>2335.2699999999995</v>
      </c>
      <c r="Q78" s="65">
        <v>1894.212</v>
      </c>
      <c r="R78" s="65">
        <v>1138.9106320399999</v>
      </c>
      <c r="S78" s="65">
        <v>916</v>
      </c>
      <c r="T78" s="65">
        <v>911.12850563199993</v>
      </c>
      <c r="U78" s="65">
        <v>440</v>
      </c>
      <c r="V78" s="65">
        <v>432.5</v>
      </c>
      <c r="W78" s="65">
        <v>361.66666666666669</v>
      </c>
      <c r="X78" s="65">
        <v>75</v>
      </c>
      <c r="Y78" s="65">
        <v>73</v>
      </c>
      <c r="Z78" s="65">
        <v>48.666666666666664</v>
      </c>
      <c r="AA78" s="65">
        <v>280.5</v>
      </c>
      <c r="AB78" s="65">
        <v>160.44999999999999</v>
      </c>
      <c r="AC78" s="65">
        <v>162.67500000000001</v>
      </c>
      <c r="AD78" s="65">
        <v>925</v>
      </c>
    </row>
    <row r="79" spans="1:30" x14ac:dyDescent="0.25">
      <c r="C79" t="s">
        <v>43</v>
      </c>
      <c r="D79" t="s">
        <v>95</v>
      </c>
      <c r="F79" s="66">
        <v>6</v>
      </c>
      <c r="G79" s="66">
        <v>5</v>
      </c>
      <c r="H79" s="66">
        <v>5</v>
      </c>
      <c r="I79" s="66">
        <v>6</v>
      </c>
      <c r="J79" s="66">
        <v>5</v>
      </c>
      <c r="K79" s="66">
        <v>5</v>
      </c>
      <c r="L79" s="66">
        <v>6</v>
      </c>
      <c r="M79" s="66">
        <v>5</v>
      </c>
      <c r="N79" s="66">
        <v>5</v>
      </c>
      <c r="O79" s="66">
        <v>6</v>
      </c>
      <c r="P79" s="66">
        <v>5</v>
      </c>
      <c r="Q79" s="66">
        <v>5</v>
      </c>
      <c r="R79" s="66">
        <v>3</v>
      </c>
      <c r="S79" s="66">
        <v>2</v>
      </c>
      <c r="T79" s="66">
        <v>3</v>
      </c>
      <c r="U79" s="66">
        <v>4</v>
      </c>
      <c r="V79" s="66">
        <v>4</v>
      </c>
      <c r="W79" s="66">
        <v>3</v>
      </c>
      <c r="X79" s="66">
        <v>3</v>
      </c>
      <c r="Y79" s="66">
        <v>3</v>
      </c>
      <c r="Z79" s="66">
        <v>3</v>
      </c>
      <c r="AA79" s="66">
        <v>2</v>
      </c>
      <c r="AB79" s="66">
        <v>2</v>
      </c>
      <c r="AC79" s="66">
        <v>2</v>
      </c>
      <c r="AD79" s="66">
        <v>2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638.20970374285719</v>
      </c>
      <c r="G80" s="65">
        <v>494.68397012560001</v>
      </c>
      <c r="H80" s="65">
        <v>421.68397012560001</v>
      </c>
      <c r="I80" s="65">
        <v>626.6744476542857</v>
      </c>
      <c r="J80" s="65">
        <v>485.64422671599993</v>
      </c>
      <c r="K80" s="65">
        <v>407.18461160160001</v>
      </c>
      <c r="L80" s="65">
        <v>4166.666666666667</v>
      </c>
      <c r="M80" s="65">
        <v>3257.5</v>
      </c>
      <c r="N80" s="65">
        <v>2656.25</v>
      </c>
      <c r="O80" s="65">
        <v>4146.666666666667</v>
      </c>
      <c r="P80" s="65">
        <v>3229.375</v>
      </c>
      <c r="Q80" s="65">
        <v>2636.5625</v>
      </c>
      <c r="R80" s="65">
        <v>1274.7382396066666</v>
      </c>
      <c r="S80" s="65">
        <v>1154.7382396066666</v>
      </c>
      <c r="T80" s="65">
        <v>1068.1073594099998</v>
      </c>
      <c r="U80" s="65">
        <v>326.98717047999997</v>
      </c>
      <c r="V80" s="65">
        <v>311.98717047999997</v>
      </c>
      <c r="W80" s="65">
        <v>301.98717047999997</v>
      </c>
      <c r="X80" s="65">
        <v>59.879486819199997</v>
      </c>
      <c r="Y80" s="65">
        <v>55.0794868192</v>
      </c>
      <c r="Z80" s="65">
        <v>39.971954745399998</v>
      </c>
      <c r="AA80" s="65">
        <v>1245.4465436666667</v>
      </c>
      <c r="AB80" s="65">
        <v>1307.4486819199999</v>
      </c>
      <c r="AC80" s="65">
        <v>733.62434095999993</v>
      </c>
      <c r="AD80" s="65">
        <v>2600</v>
      </c>
    </row>
    <row r="81" spans="3:30" x14ac:dyDescent="0.25">
      <c r="C81" t="s">
        <v>46</v>
      </c>
      <c r="D81" t="s">
        <v>95</v>
      </c>
      <c r="F81" s="66">
        <v>7</v>
      </c>
      <c r="G81" s="66">
        <v>5</v>
      </c>
      <c r="H81" s="66">
        <v>5</v>
      </c>
      <c r="I81" s="66">
        <v>7</v>
      </c>
      <c r="J81" s="66">
        <v>5</v>
      </c>
      <c r="K81" s="66">
        <v>5</v>
      </c>
      <c r="L81" s="66">
        <v>6</v>
      </c>
      <c r="M81" s="66">
        <v>4</v>
      </c>
      <c r="N81" s="66">
        <v>4</v>
      </c>
      <c r="O81" s="66">
        <v>6</v>
      </c>
      <c r="P81" s="66">
        <v>4</v>
      </c>
      <c r="Q81" s="66">
        <v>4</v>
      </c>
      <c r="R81" s="66">
        <v>3</v>
      </c>
      <c r="S81" s="66">
        <v>3</v>
      </c>
      <c r="T81" s="66">
        <v>2</v>
      </c>
      <c r="U81" s="66">
        <v>2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1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41" workbookViewId="0">
      <selection activeCell="F7" sqref="F7"/>
    </sheetView>
  </sheetViews>
  <sheetFormatPr defaultRowHeight="15" x14ac:dyDescent="0.25"/>
  <cols>
    <col min="2" max="2" width="28.7109375" bestFit="1" customWidth="1"/>
    <col min="3" max="3" width="14.85546875" customWidth="1"/>
  </cols>
  <sheetData>
    <row r="1" spans="1:3" ht="18" x14ac:dyDescent="0.25">
      <c r="A1" s="68" t="s">
        <v>120</v>
      </c>
    </row>
    <row r="2" spans="1:3" x14ac:dyDescent="0.25">
      <c r="A2" t="s">
        <v>121</v>
      </c>
    </row>
    <row r="3" spans="1:3" ht="45" x14ac:dyDescent="0.25">
      <c r="A3" s="69" t="s">
        <v>122</v>
      </c>
      <c r="B3" s="69" t="s">
        <v>123</v>
      </c>
      <c r="C3" s="69" t="s">
        <v>124</v>
      </c>
    </row>
    <row r="4" spans="1:3" x14ac:dyDescent="0.25">
      <c r="A4" s="70" t="s">
        <v>54</v>
      </c>
      <c r="B4" s="71" t="s">
        <v>125</v>
      </c>
      <c r="C4" s="72">
        <v>1</v>
      </c>
    </row>
    <row r="5" spans="1:3" x14ac:dyDescent="0.25">
      <c r="A5" s="70" t="s">
        <v>83</v>
      </c>
      <c r="B5" s="71" t="s">
        <v>126</v>
      </c>
      <c r="C5" s="72">
        <v>1.1349358523999999</v>
      </c>
    </row>
    <row r="6" spans="1:3" x14ac:dyDescent="0.25">
      <c r="A6" s="70" t="s">
        <v>61</v>
      </c>
      <c r="B6" s="71" t="s">
        <v>127</v>
      </c>
      <c r="C6" s="72">
        <v>1.5165257695000001</v>
      </c>
    </row>
    <row r="7" spans="1:3" x14ac:dyDescent="0.25">
      <c r="A7" s="70" t="s">
        <v>118</v>
      </c>
      <c r="B7" s="71" t="s">
        <v>128</v>
      </c>
      <c r="C7" s="72">
        <v>1.6289929000000002E-2</v>
      </c>
    </row>
    <row r="8" spans="1:3" x14ac:dyDescent="0.25">
      <c r="A8" s="70" t="s">
        <v>115</v>
      </c>
      <c r="B8" s="71" t="s">
        <v>129</v>
      </c>
      <c r="C8" s="72">
        <v>0.79879077949999999</v>
      </c>
    </row>
    <row r="9" spans="1:3" x14ac:dyDescent="0.25">
      <c r="A9" s="70" t="s">
        <v>130</v>
      </c>
      <c r="B9" s="71" t="s">
        <v>131</v>
      </c>
      <c r="C9" s="72">
        <v>0.8050423941</v>
      </c>
    </row>
    <row r="10" spans="1:3" x14ac:dyDescent="0.25">
      <c r="A10" s="70" t="s">
        <v>119</v>
      </c>
      <c r="B10" s="71" t="s">
        <v>132</v>
      </c>
      <c r="C10" s="72">
        <v>0.73937690030000003</v>
      </c>
    </row>
    <row r="11" spans="1:3" x14ac:dyDescent="0.25">
      <c r="A11" s="70" t="s">
        <v>133</v>
      </c>
      <c r="B11" s="71" t="s">
        <v>134</v>
      </c>
      <c r="C11" s="72">
        <v>1.1005235052</v>
      </c>
    </row>
    <row r="12" spans="1:3" x14ac:dyDescent="0.25">
      <c r="A12" s="70" t="s">
        <v>135</v>
      </c>
      <c r="B12" s="71" t="s">
        <v>136</v>
      </c>
      <c r="C12" s="72">
        <v>0.2759418555</v>
      </c>
    </row>
    <row r="13" spans="1:3" x14ac:dyDescent="0.25">
      <c r="A13" s="70" t="s">
        <v>114</v>
      </c>
      <c r="B13" s="71" t="s">
        <v>137</v>
      </c>
      <c r="C13" s="72">
        <v>8.4610134E-3</v>
      </c>
    </row>
    <row r="14" spans="1:3" x14ac:dyDescent="0.25">
      <c r="A14" s="70" t="s">
        <v>117</v>
      </c>
      <c r="B14" s="71" t="s">
        <v>138</v>
      </c>
      <c r="C14" s="72">
        <v>0.16008510419999999</v>
      </c>
    </row>
    <row r="15" spans="1:3" x14ac:dyDescent="0.25">
      <c r="A15" s="70" t="s">
        <v>139</v>
      </c>
      <c r="B15" s="71" t="s">
        <v>140</v>
      </c>
      <c r="C15" s="72">
        <v>0.74519771180000005</v>
      </c>
    </row>
    <row r="16" spans="1:3" x14ac:dyDescent="0.25">
      <c r="A16" s="70" t="s">
        <v>141</v>
      </c>
      <c r="B16" s="71" t="s">
        <v>142</v>
      </c>
      <c r="C16" s="72">
        <v>3.0703809799999999E-2</v>
      </c>
    </row>
    <row r="17" spans="1:3" x14ac:dyDescent="0.25">
      <c r="A17" s="70" t="s">
        <v>143</v>
      </c>
      <c r="B17" s="71" t="s">
        <v>144</v>
      </c>
      <c r="C17" s="72">
        <v>3.6525881E-3</v>
      </c>
    </row>
    <row r="18" spans="1:3" x14ac:dyDescent="0.25">
      <c r="A18" s="70" t="s">
        <v>145</v>
      </c>
      <c r="B18" s="71" t="s">
        <v>146</v>
      </c>
      <c r="C18" s="72">
        <v>0.27225294890000001</v>
      </c>
    </row>
    <row r="19" spans="1:3" x14ac:dyDescent="0.25">
      <c r="A19" s="70" t="s">
        <v>116</v>
      </c>
      <c r="B19" s="71" t="s">
        <v>147</v>
      </c>
      <c r="C19" s="72">
        <v>0.12899290250000001</v>
      </c>
    </row>
    <row r="20" spans="1:3" x14ac:dyDescent="0.25">
      <c r="A20" s="70" t="s">
        <v>105</v>
      </c>
      <c r="B20" s="71" t="s">
        <v>148</v>
      </c>
      <c r="C20" s="72">
        <v>6.8317928200000003E-2</v>
      </c>
    </row>
    <row r="21" spans="1:3" x14ac:dyDescent="0.25">
      <c r="A21" s="70" t="s">
        <v>113</v>
      </c>
      <c r="B21" s="71" t="s">
        <v>149</v>
      </c>
      <c r="C21" s="72">
        <v>8.6481642499999997E-2</v>
      </c>
    </row>
    <row r="22" spans="1:3" x14ac:dyDescent="0.25">
      <c r="A22" s="70" t="s">
        <v>150</v>
      </c>
      <c r="B22" s="71" t="s">
        <v>151</v>
      </c>
      <c r="C22" s="72">
        <v>2.26730183E-2</v>
      </c>
    </row>
    <row r="23" spans="1:3" x14ac:dyDescent="0.25">
      <c r="A23" s="70" t="s">
        <v>110</v>
      </c>
      <c r="B23" s="71" t="s">
        <v>152</v>
      </c>
      <c r="C23" s="72">
        <v>0.1221384194</v>
      </c>
    </row>
    <row r="24" spans="1:3" x14ac:dyDescent="0.25">
      <c r="A24" s="70" t="s">
        <v>153</v>
      </c>
      <c r="B24" s="71" t="s">
        <v>154</v>
      </c>
      <c r="C24" s="72">
        <v>8.0063999999999998E-5</v>
      </c>
    </row>
    <row r="25" spans="1:3" x14ac:dyDescent="0.25">
      <c r="A25" s="70" t="s">
        <v>155</v>
      </c>
      <c r="B25" s="71" t="s">
        <v>156</v>
      </c>
      <c r="C25" s="72">
        <v>0.26600704860000002</v>
      </c>
    </row>
    <row r="26" spans="1:3" x14ac:dyDescent="0.25">
      <c r="A26" s="70" t="s">
        <v>106</v>
      </c>
      <c r="B26" s="71" t="s">
        <v>157</v>
      </c>
      <c r="C26" s="72">
        <v>0.38873448700000002</v>
      </c>
    </row>
    <row r="27" spans="1:3" x14ac:dyDescent="0.25">
      <c r="A27" s="70" t="s">
        <v>158</v>
      </c>
      <c r="B27" s="71" t="s">
        <v>159</v>
      </c>
      <c r="C27" s="72">
        <v>0.42393634479999998</v>
      </c>
    </row>
    <row r="28" spans="1:3" x14ac:dyDescent="0.25">
      <c r="A28" s="70" t="s">
        <v>160</v>
      </c>
      <c r="B28" s="71" t="s">
        <v>161</v>
      </c>
      <c r="C28" s="72">
        <v>1.09097E-2</v>
      </c>
    </row>
    <row r="29" spans="1:3" x14ac:dyDescent="0.25">
      <c r="A29" s="70" t="s">
        <v>162</v>
      </c>
      <c r="B29" s="71" t="s">
        <v>163</v>
      </c>
      <c r="C29" s="72">
        <v>9.2227949999999998E-4</v>
      </c>
    </row>
    <row r="30" spans="1:3" x14ac:dyDescent="0.25">
      <c r="A30" s="70" t="s">
        <v>164</v>
      </c>
      <c r="B30" s="71" t="s">
        <v>165</v>
      </c>
      <c r="C30" s="72">
        <v>0.13439867010000001</v>
      </c>
    </row>
    <row r="31" spans="1:3" x14ac:dyDescent="0.25">
      <c r="A31" s="70" t="s">
        <v>166</v>
      </c>
      <c r="B31" s="71" t="s">
        <v>167</v>
      </c>
      <c r="C31" s="72">
        <v>8.8595000000000004E-4</v>
      </c>
    </row>
    <row r="32" spans="1:3" x14ac:dyDescent="0.25">
      <c r="A32" s="70" t="s">
        <v>168</v>
      </c>
      <c r="B32" s="71" t="s">
        <v>169</v>
      </c>
      <c r="C32" s="72">
        <v>0.12903187229999999</v>
      </c>
    </row>
    <row r="33" spans="1:3" x14ac:dyDescent="0.25">
      <c r="A33" s="70" t="s">
        <v>170</v>
      </c>
      <c r="B33" s="71" t="s">
        <v>171</v>
      </c>
      <c r="C33" s="72">
        <v>3.3882935296999999</v>
      </c>
    </row>
    <row r="34" spans="1:3" x14ac:dyDescent="0.25">
      <c r="A34" s="70" t="s">
        <v>112</v>
      </c>
      <c r="B34" s="71" t="s">
        <v>172</v>
      </c>
      <c r="C34" s="72">
        <v>1.4862413200000001E-2</v>
      </c>
    </row>
    <row r="35" spans="1:3" x14ac:dyDescent="0.25">
      <c r="A35" s="70" t="s">
        <v>173</v>
      </c>
      <c r="B35" s="71" t="s">
        <v>174</v>
      </c>
      <c r="C35" s="72">
        <v>0.15246302219999999</v>
      </c>
    </row>
    <row r="36" spans="1:3" x14ac:dyDescent="0.25">
      <c r="A36" s="70" t="s">
        <v>175</v>
      </c>
      <c r="B36" s="71" t="s">
        <v>176</v>
      </c>
      <c r="C36" s="72">
        <v>9.9127678999999993E-3</v>
      </c>
    </row>
    <row r="37" spans="1:3" x14ac:dyDescent="0.25">
      <c r="A37" s="70" t="s">
        <v>177</v>
      </c>
      <c r="B37" s="71" t="s">
        <v>178</v>
      </c>
      <c r="C37" s="72">
        <v>0.25312745660000002</v>
      </c>
    </row>
    <row r="38" spans="1:3" x14ac:dyDescent="0.25">
      <c r="A38" s="70" t="s">
        <v>179</v>
      </c>
      <c r="B38" s="71" t="s">
        <v>180</v>
      </c>
      <c r="C38" s="72">
        <v>0.2680909118</v>
      </c>
    </row>
    <row r="39" spans="1:3" x14ac:dyDescent="0.25">
      <c r="A39" s="70" t="s">
        <v>181</v>
      </c>
      <c r="B39" s="71" t="s">
        <v>182</v>
      </c>
      <c r="C39" s="72">
        <v>0.2747252872</v>
      </c>
    </row>
    <row r="40" spans="1:3" x14ac:dyDescent="0.25">
      <c r="A40" s="70" t="s">
        <v>183</v>
      </c>
      <c r="B40" s="71" t="s">
        <v>184</v>
      </c>
      <c r="C40" s="72">
        <v>1286.9759474386999</v>
      </c>
    </row>
    <row r="41" spans="1:3" x14ac:dyDescent="0.25">
      <c r="A41" s="70" t="s">
        <v>185</v>
      </c>
      <c r="B41" s="71" t="s">
        <v>186</v>
      </c>
      <c r="C41" s="72">
        <v>2.5972340362000002</v>
      </c>
    </row>
    <row r="42" spans="1:3" x14ac:dyDescent="0.25">
      <c r="A42" s="70" t="s">
        <v>187</v>
      </c>
      <c r="B42" s="71" t="s">
        <v>188</v>
      </c>
      <c r="C42" s="72">
        <v>4.2236859999999999E-4</v>
      </c>
    </row>
    <row r="43" spans="1:3" x14ac:dyDescent="0.25">
      <c r="A43" s="70" t="s">
        <v>189</v>
      </c>
      <c r="B43" s="71" t="s">
        <v>190</v>
      </c>
      <c r="C43" s="72">
        <v>1.6041064E-3</v>
      </c>
    </row>
    <row r="44" spans="1:3" x14ac:dyDescent="0.25">
      <c r="A44" s="70" t="s">
        <v>191</v>
      </c>
      <c r="B44" s="71" t="s">
        <v>192</v>
      </c>
      <c r="C44" s="72">
        <v>3.20397236E-2</v>
      </c>
    </row>
    <row r="45" spans="1:3" x14ac:dyDescent="0.25">
      <c r="A45" s="70" t="s">
        <v>193</v>
      </c>
      <c r="B45" s="71" t="s">
        <v>194</v>
      </c>
      <c r="C45" s="72">
        <v>0.1158949993</v>
      </c>
    </row>
    <row r="46" spans="1:3" x14ac:dyDescent="0.25">
      <c r="A46" s="70" t="s">
        <v>195</v>
      </c>
      <c r="B46" s="71" t="s">
        <v>196</v>
      </c>
      <c r="C46" s="72">
        <v>4.0683632400000003E-2</v>
      </c>
    </row>
    <row r="47" spans="1:3" x14ac:dyDescent="0.25">
      <c r="A47" s="70" t="s">
        <v>197</v>
      </c>
      <c r="B47" s="71" t="s">
        <v>198</v>
      </c>
      <c r="C47" s="72">
        <v>4.6999999999999997E-5</v>
      </c>
    </row>
    <row r="48" spans="1:3" x14ac:dyDescent="0.25">
      <c r="A48" s="70" t="s">
        <v>199</v>
      </c>
      <c r="B48" s="71" t="s">
        <v>200</v>
      </c>
      <c r="C48" s="72">
        <v>0.1047188843</v>
      </c>
    </row>
    <row r="49" spans="1:3" x14ac:dyDescent="0.25">
      <c r="A49" s="70" t="s">
        <v>201</v>
      </c>
      <c r="B49" s="71" t="s">
        <v>202</v>
      </c>
      <c r="C49" s="72">
        <v>1.4128285403</v>
      </c>
    </row>
    <row r="50" spans="1:3" x14ac:dyDescent="0.25">
      <c r="A50" s="70" t="s">
        <v>203</v>
      </c>
      <c r="B50" s="71" t="s">
        <v>204</v>
      </c>
      <c r="C50" s="72">
        <v>2.6519923620000001</v>
      </c>
    </row>
    <row r="51" spans="1:3" x14ac:dyDescent="0.25">
      <c r="A51" s="70" t="s">
        <v>205</v>
      </c>
      <c r="B51" s="71" t="s">
        <v>206</v>
      </c>
      <c r="C51" s="72">
        <v>1.7301986000000001E-3</v>
      </c>
    </row>
    <row r="52" spans="1:3" x14ac:dyDescent="0.25">
      <c r="A52" s="70" t="s">
        <v>207</v>
      </c>
      <c r="B52" s="71" t="s">
        <v>208</v>
      </c>
      <c r="C52" s="72">
        <v>7.563724E-3</v>
      </c>
    </row>
    <row r="53" spans="1:3" x14ac:dyDescent="0.25">
      <c r="A53" s="70" t="s">
        <v>209</v>
      </c>
      <c r="B53" s="71" t="s">
        <v>210</v>
      </c>
      <c r="C53" s="72">
        <v>6.3052330000000004E-2</v>
      </c>
    </row>
    <row r="54" spans="1:3" x14ac:dyDescent="0.25">
      <c r="A54" s="70" t="s">
        <v>211</v>
      </c>
      <c r="B54" s="71" t="s">
        <v>212</v>
      </c>
      <c r="C54" s="72">
        <v>5.1948100000000002E-3</v>
      </c>
    </row>
    <row r="55" spans="1:3" x14ac:dyDescent="0.25">
      <c r="A55" s="70" t="s">
        <v>213</v>
      </c>
      <c r="B55" s="71" t="s">
        <v>214</v>
      </c>
      <c r="C55" s="72">
        <v>0.51713346000000004</v>
      </c>
    </row>
    <row r="56" spans="1:3" x14ac:dyDescent="0.25">
      <c r="A56" s="70" t="s">
        <v>215</v>
      </c>
      <c r="B56" s="71" t="s">
        <v>216</v>
      </c>
      <c r="C56" s="72">
        <v>3.5050000000000001E-4</v>
      </c>
    </row>
    <row r="57" spans="1:3" x14ac:dyDescent="0.25">
      <c r="A57" s="70" t="s">
        <v>217</v>
      </c>
      <c r="B57" s="71" t="s">
        <v>218</v>
      </c>
      <c r="C57" s="72">
        <v>0.25418720220000002</v>
      </c>
    </row>
    <row r="58" spans="1:3" x14ac:dyDescent="0.25">
      <c r="A58" s="70" t="s">
        <v>219</v>
      </c>
      <c r="B58" s="71" t="s">
        <v>220</v>
      </c>
      <c r="C58" s="72">
        <v>1.28427444E-2</v>
      </c>
    </row>
    <row r="59" spans="1:3" x14ac:dyDescent="0.25">
      <c r="A59" s="70" t="s">
        <v>221</v>
      </c>
      <c r="B59" s="71" t="s">
        <v>222</v>
      </c>
      <c r="C59" s="72">
        <v>0.33085203000000002</v>
      </c>
    </row>
    <row r="60" spans="1:3" x14ac:dyDescent="0.25">
      <c r="A60" s="70" t="s">
        <v>223</v>
      </c>
      <c r="B60" s="71" t="s">
        <v>224</v>
      </c>
      <c r="C60" s="72">
        <v>0.49677264999999998</v>
      </c>
    </row>
    <row r="61" spans="1:3" x14ac:dyDescent="0.25">
      <c r="A61" s="70" t="s">
        <v>225</v>
      </c>
      <c r="B61" s="71" t="s">
        <v>226</v>
      </c>
      <c r="C61" s="72">
        <v>1.7301986000000001E-3</v>
      </c>
    </row>
    <row r="62" spans="1:3" x14ac:dyDescent="0.25">
      <c r="A62" s="70" t="s">
        <v>227</v>
      </c>
      <c r="B62" s="71" t="s">
        <v>228</v>
      </c>
      <c r="C62" s="72">
        <v>0.50955414629999995</v>
      </c>
    </row>
    <row r="63" spans="1:3" x14ac:dyDescent="0.25">
      <c r="A63" s="70" t="s">
        <v>229</v>
      </c>
      <c r="B63" s="71" t="s">
        <v>230</v>
      </c>
      <c r="C63" s="72">
        <v>0.15749008</v>
      </c>
    </row>
    <row r="64" spans="1:3" x14ac:dyDescent="0.25">
      <c r="A64" s="70" t="s">
        <v>231</v>
      </c>
      <c r="B64" s="71" t="s">
        <v>232</v>
      </c>
      <c r="C64" s="72">
        <v>6.5110000000000005E-5</v>
      </c>
    </row>
    <row r="65" spans="1:3" x14ac:dyDescent="0.25">
      <c r="A65" s="70" t="s">
        <v>233</v>
      </c>
      <c r="B65" s="71" t="s">
        <v>234</v>
      </c>
      <c r="C65" s="72">
        <v>0.14762943449999999</v>
      </c>
    </row>
    <row r="66" spans="1:3" x14ac:dyDescent="0.25">
      <c r="A66" s="70" t="s">
        <v>235</v>
      </c>
      <c r="B66" s="71" t="s">
        <v>236</v>
      </c>
      <c r="C66" s="72">
        <v>4.1048000000000001E-4</v>
      </c>
    </row>
    <row r="67" spans="1:3" x14ac:dyDescent="0.25">
      <c r="A67" s="70" t="s">
        <v>237</v>
      </c>
      <c r="B67" s="71" t="s">
        <v>238</v>
      </c>
      <c r="C67" s="72">
        <v>0.58035110739999995</v>
      </c>
    </row>
    <row r="68" spans="1:3" x14ac:dyDescent="0.25">
      <c r="A68" s="70" t="s">
        <v>239</v>
      </c>
      <c r="B68" s="71" t="s">
        <v>240</v>
      </c>
      <c r="C68" s="72">
        <v>1.0830380000000001E-2</v>
      </c>
    </row>
    <row r="69" spans="1:3" x14ac:dyDescent="0.25">
      <c r="A69" s="70" t="s">
        <v>241</v>
      </c>
      <c r="B69" s="71" t="s">
        <v>242</v>
      </c>
      <c r="C69" s="72">
        <v>3.6369999999999999E-5</v>
      </c>
    </row>
    <row r="70" spans="1:3" x14ac:dyDescent="0.25">
      <c r="A70" s="70" t="s">
        <v>243</v>
      </c>
      <c r="B70" s="71" t="s">
        <v>244</v>
      </c>
      <c r="C70" s="72">
        <v>2.236639E-2</v>
      </c>
    </row>
    <row r="71" spans="1:3" x14ac:dyDescent="0.25">
      <c r="A71" s="70" t="s">
        <v>245</v>
      </c>
      <c r="B71" s="71" t="s">
        <v>246</v>
      </c>
      <c r="C71" s="72">
        <v>7.5159713000000003E-3</v>
      </c>
    </row>
    <row r="72" spans="1:3" x14ac:dyDescent="0.25">
      <c r="A72" s="70" t="s">
        <v>247</v>
      </c>
      <c r="B72" s="71" t="s">
        <v>248</v>
      </c>
      <c r="C72" s="72">
        <v>17.9554209014</v>
      </c>
    </row>
    <row r="73" spans="1:3" x14ac:dyDescent="0.25">
      <c r="A73" s="70" t="s">
        <v>249</v>
      </c>
      <c r="B73" s="71" t="s">
        <v>250</v>
      </c>
      <c r="C73" s="72">
        <v>1.866E-3</v>
      </c>
    </row>
    <row r="74" spans="1:3" x14ac:dyDescent="0.25">
      <c r="A74" s="70" t="s">
        <v>251</v>
      </c>
      <c r="B74" s="71" t="s">
        <v>252</v>
      </c>
      <c r="C74" s="72">
        <v>5.2909999999999997E-3</v>
      </c>
    </row>
    <row r="75" spans="1:3" x14ac:dyDescent="0.25">
      <c r="A75" s="70" t="s">
        <v>253</v>
      </c>
      <c r="B75" s="71" t="s">
        <v>254</v>
      </c>
      <c r="C75" s="72">
        <v>0.74031283999999997</v>
      </c>
    </row>
    <row r="76" spans="1:3" x14ac:dyDescent="0.25">
      <c r="A76" s="70" t="s">
        <v>255</v>
      </c>
      <c r="B76" s="71" t="s">
        <v>256</v>
      </c>
      <c r="C76" s="72">
        <v>8.6479199999999999E-3</v>
      </c>
    </row>
    <row r="77" spans="1:3" x14ac:dyDescent="0.25">
      <c r="A77" s="70" t="s">
        <v>257</v>
      </c>
      <c r="B77" s="71" t="s">
        <v>258</v>
      </c>
      <c r="C77" s="72">
        <v>3.0534351099999999E-2</v>
      </c>
    </row>
    <row r="78" spans="1:3" x14ac:dyDescent="0.25">
      <c r="A78" s="70" t="s">
        <v>259</v>
      </c>
      <c r="B78" s="71" t="s">
        <v>260</v>
      </c>
      <c r="C78" s="72">
        <v>0.30469244000000001</v>
      </c>
    </row>
    <row r="79" spans="1:3" x14ac:dyDescent="0.25">
      <c r="A79" s="70" t="s">
        <v>261</v>
      </c>
      <c r="B79" s="71" t="s">
        <v>262</v>
      </c>
      <c r="C79" s="72">
        <v>9.6037099999999997E-3</v>
      </c>
    </row>
    <row r="80" spans="1:3" x14ac:dyDescent="0.25">
      <c r="A80" s="70" t="s">
        <v>263</v>
      </c>
      <c r="B80" s="71" t="s">
        <v>264</v>
      </c>
      <c r="C80" s="72">
        <v>4.1279709999999997E-2</v>
      </c>
    </row>
    <row r="81" spans="1:3" x14ac:dyDescent="0.25">
      <c r="A81" s="70" t="s">
        <v>265</v>
      </c>
      <c r="B81" s="71" t="s">
        <v>266</v>
      </c>
      <c r="C81" s="72">
        <v>1.7464250000000001E-2</v>
      </c>
    </row>
    <row r="82" spans="1:3" x14ac:dyDescent="0.25">
      <c r="A82" s="70" t="s">
        <v>267</v>
      </c>
      <c r="B82" s="71" t="s">
        <v>268</v>
      </c>
      <c r="C82" s="72">
        <v>6.6204000000000002E-4</v>
      </c>
    </row>
    <row r="83" spans="1:3" x14ac:dyDescent="0.25">
      <c r="A83" s="70" t="s">
        <v>269</v>
      </c>
      <c r="B83" s="71" t="s">
        <v>270</v>
      </c>
      <c r="C83" s="72">
        <v>9.5107624000000009E-3</v>
      </c>
    </row>
    <row r="84" spans="1:3" x14ac:dyDescent="0.25">
      <c r="A84" s="70" t="s">
        <v>271</v>
      </c>
      <c r="B84" s="71" t="s">
        <v>272</v>
      </c>
      <c r="C84" s="72">
        <v>0.15716204</v>
      </c>
    </row>
    <row r="85" spans="1:3" x14ac:dyDescent="0.25">
      <c r="A85" s="70" t="s">
        <v>273</v>
      </c>
      <c r="B85" s="71" t="s">
        <v>274</v>
      </c>
      <c r="C85" s="72">
        <v>5.5303000000000004E-4</v>
      </c>
    </row>
    <row r="86" spans="1:3" x14ac:dyDescent="0.25">
      <c r="A86" s="70" t="s">
        <v>275</v>
      </c>
      <c r="B86" s="71" t="s">
        <v>276</v>
      </c>
      <c r="C86" s="72">
        <v>8.1632652999999999E-3</v>
      </c>
    </row>
    <row r="87" spans="1:3" x14ac:dyDescent="0.25">
      <c r="A87" s="70" t="s">
        <v>277</v>
      </c>
      <c r="B87" s="71" t="s">
        <v>278</v>
      </c>
      <c r="C87" s="72">
        <v>0.37037037</v>
      </c>
    </row>
    <row r="88" spans="1:3" x14ac:dyDescent="0.25">
      <c r="A88" s="70" t="s">
        <v>279</v>
      </c>
      <c r="B88" s="71" t="s">
        <v>280</v>
      </c>
      <c r="C88" s="72">
        <v>0.13071041999999999</v>
      </c>
    </row>
    <row r="89" spans="1:3" x14ac:dyDescent="0.25">
      <c r="A89" s="70" t="s">
        <v>281</v>
      </c>
      <c r="B89" s="71" t="s">
        <v>282</v>
      </c>
      <c r="C89" s="72">
        <v>1.01399308E-2</v>
      </c>
    </row>
    <row r="90" spans="1:3" x14ac:dyDescent="0.25">
      <c r="A90" s="70" t="s">
        <v>283</v>
      </c>
      <c r="B90" s="71" t="s">
        <v>284</v>
      </c>
      <c r="C90" s="72">
        <v>0.14472537999999999</v>
      </c>
    </row>
    <row r="91" spans="1:3" x14ac:dyDescent="0.25">
      <c r="A91" s="70" t="s">
        <v>285</v>
      </c>
      <c r="B91" s="71" t="s">
        <v>286</v>
      </c>
      <c r="C91" s="72">
        <v>2.7631943000000002E-3</v>
      </c>
    </row>
    <row r="92" spans="1:3" x14ac:dyDescent="0.25">
      <c r="A92" s="70" t="s">
        <v>287</v>
      </c>
      <c r="B92" s="71" t="s">
        <v>288</v>
      </c>
      <c r="C92" s="72">
        <v>0.5</v>
      </c>
    </row>
    <row r="93" spans="1:3" x14ac:dyDescent="0.25">
      <c r="A93" s="70" t="s">
        <v>289</v>
      </c>
      <c r="B93" s="71" t="s">
        <v>290</v>
      </c>
      <c r="C93" s="72">
        <v>1</v>
      </c>
    </row>
    <row r="94" spans="1:3" x14ac:dyDescent="0.25">
      <c r="A94" s="70" t="s">
        <v>291</v>
      </c>
      <c r="B94" s="71" t="s">
        <v>292</v>
      </c>
      <c r="C94" s="72">
        <v>1.2406E-4</v>
      </c>
    </row>
    <row r="95" spans="1:3" x14ac:dyDescent="0.25">
      <c r="A95" s="70" t="s">
        <v>293</v>
      </c>
      <c r="B95" s="71" t="s">
        <v>294</v>
      </c>
      <c r="C95" s="72">
        <v>0.73937690030000003</v>
      </c>
    </row>
    <row r="96" spans="1:3" x14ac:dyDescent="0.25">
      <c r="A96" s="70" t="s">
        <v>295</v>
      </c>
      <c r="B96" s="71" t="s">
        <v>296</v>
      </c>
      <c r="C96" s="72">
        <v>0.10448425</v>
      </c>
    </row>
    <row r="97" spans="1:3" x14ac:dyDescent="0.25">
      <c r="A97" s="70" t="s">
        <v>297</v>
      </c>
      <c r="B97" s="71" t="s">
        <v>298</v>
      </c>
      <c r="C97" s="72">
        <v>4.7619050000000003E-2</v>
      </c>
    </row>
    <row r="98" spans="1:3" x14ac:dyDescent="0.25">
      <c r="A98" s="70" t="s">
        <v>299</v>
      </c>
      <c r="B98" s="71" t="s">
        <v>300</v>
      </c>
      <c r="C98" s="72">
        <v>2.0828E-4</v>
      </c>
    </row>
    <row r="99" spans="1:3" x14ac:dyDescent="0.25">
      <c r="A99" s="70" t="s">
        <v>301</v>
      </c>
      <c r="B99" s="71" t="s">
        <v>302</v>
      </c>
      <c r="C99" s="72">
        <v>4.9357129999999999E-2</v>
      </c>
    </row>
    <row r="100" spans="1:3" x14ac:dyDescent="0.25">
      <c r="A100" s="70" t="s">
        <v>303</v>
      </c>
      <c r="B100" s="71" t="s">
        <v>304</v>
      </c>
      <c r="C100" s="72">
        <v>8.6481642499999997E-2</v>
      </c>
    </row>
    <row r="101" spans="1:3" x14ac:dyDescent="0.25">
      <c r="A101" s="70" t="s">
        <v>305</v>
      </c>
      <c r="B101" s="71" t="s">
        <v>306</v>
      </c>
      <c r="C101" s="72">
        <v>0.375</v>
      </c>
    </row>
    <row r="102" spans="1:3" x14ac:dyDescent="0.25">
      <c r="A102" s="70" t="s">
        <v>307</v>
      </c>
      <c r="B102" s="71" t="s">
        <v>308</v>
      </c>
      <c r="C102" s="72">
        <v>0.17566973999999999</v>
      </c>
    </row>
    <row r="103" spans="1:3" x14ac:dyDescent="0.25">
      <c r="A103" s="70" t="s">
        <v>309</v>
      </c>
      <c r="B103" s="71" t="s">
        <v>310</v>
      </c>
      <c r="C103" s="72">
        <v>0.12523582759999999</v>
      </c>
    </row>
    <row r="104" spans="1:3" x14ac:dyDescent="0.25">
      <c r="A104" s="70" t="s">
        <v>311</v>
      </c>
      <c r="B104" s="71" t="s">
        <v>312</v>
      </c>
      <c r="C104" s="72">
        <v>3.74565512E-2</v>
      </c>
    </row>
    <row r="105" spans="1:3" x14ac:dyDescent="0.25">
      <c r="A105" s="70" t="s">
        <v>313</v>
      </c>
      <c r="B105" s="71" t="s">
        <v>314</v>
      </c>
      <c r="C105" s="72">
        <v>1</v>
      </c>
    </row>
    <row r="106" spans="1:3" x14ac:dyDescent="0.25">
      <c r="A106" s="70" t="s">
        <v>315</v>
      </c>
      <c r="B106" s="71" t="s">
        <v>316</v>
      </c>
      <c r="C106" s="72">
        <v>5.4169800000000001E-3</v>
      </c>
    </row>
    <row r="107" spans="1:3" x14ac:dyDescent="0.25">
      <c r="A107" s="70" t="s">
        <v>317</v>
      </c>
      <c r="B107" s="71" t="s">
        <v>318</v>
      </c>
      <c r="C107" s="72">
        <v>1</v>
      </c>
    </row>
    <row r="108" spans="1:3" x14ac:dyDescent="0.25">
      <c r="A108" s="70" t="s">
        <v>319</v>
      </c>
      <c r="B108" s="71" t="s">
        <v>320</v>
      </c>
      <c r="C108" s="72">
        <v>0.58028348699999999</v>
      </c>
    </row>
    <row r="109" spans="1:3" x14ac:dyDescent="0.25">
      <c r="A109" s="70" t="s">
        <v>321</v>
      </c>
      <c r="B109" s="71" t="s">
        <v>322</v>
      </c>
      <c r="C109" s="72">
        <v>4.8261900000000002E-3</v>
      </c>
    </row>
    <row r="110" spans="1:3" x14ac:dyDescent="0.25">
      <c r="A110" s="70" t="s">
        <v>323</v>
      </c>
      <c r="B110" s="71" t="s">
        <v>324</v>
      </c>
      <c r="C110" s="72">
        <v>4.6499999999999996E-3</v>
      </c>
    </row>
    <row r="111" spans="1:3" x14ac:dyDescent="0.25">
      <c r="A111" s="70" t="s">
        <v>325</v>
      </c>
      <c r="B111" s="71" t="s">
        <v>326</v>
      </c>
      <c r="C111" s="72">
        <v>3.6410000000000001E-4</v>
      </c>
    </row>
    <row r="112" spans="1:3" x14ac:dyDescent="0.25">
      <c r="A112" s="70" t="s">
        <v>327</v>
      </c>
      <c r="B112" s="71" t="s">
        <v>328</v>
      </c>
      <c r="C112" s="72">
        <v>1.2195122</v>
      </c>
    </row>
    <row r="113" spans="1:3" x14ac:dyDescent="0.25">
      <c r="A113" s="70" t="s">
        <v>329</v>
      </c>
      <c r="B113" s="71" t="s">
        <v>330</v>
      </c>
      <c r="C113" s="72">
        <v>3.0771050000000001E-2</v>
      </c>
    </row>
    <row r="114" spans="1:3" x14ac:dyDescent="0.25">
      <c r="A114" s="70" t="s">
        <v>331</v>
      </c>
      <c r="B114" s="71" t="s">
        <v>332</v>
      </c>
      <c r="C114" s="72">
        <v>9.17602E-3</v>
      </c>
    </row>
    <row r="115" spans="1:3" x14ac:dyDescent="0.25">
      <c r="A115" s="70" t="s">
        <v>333</v>
      </c>
      <c r="B115" s="71" t="s">
        <v>334</v>
      </c>
      <c r="C115" s="72">
        <v>7.069491E-2</v>
      </c>
    </row>
    <row r="116" spans="1:3" x14ac:dyDescent="0.25">
      <c r="A116" s="70" t="s">
        <v>335</v>
      </c>
      <c r="B116" s="71" t="s">
        <v>336</v>
      </c>
      <c r="C116" s="72">
        <v>2.10757E-3</v>
      </c>
    </row>
    <row r="117" spans="1:3" x14ac:dyDescent="0.25">
      <c r="A117" s="70" t="s">
        <v>337</v>
      </c>
      <c r="B117" s="71" t="s">
        <v>338</v>
      </c>
      <c r="C117" s="72">
        <v>0.12939999999999999</v>
      </c>
    </row>
    <row r="118" spans="1:3" x14ac:dyDescent="0.25">
      <c r="A118" s="70" t="s">
        <v>339</v>
      </c>
      <c r="B118" s="71" t="s">
        <v>340</v>
      </c>
      <c r="C118" s="72">
        <v>1.2769924500000001</v>
      </c>
    </row>
    <row r="119" spans="1:3" x14ac:dyDescent="0.25">
      <c r="A119" s="70" t="s">
        <v>341</v>
      </c>
      <c r="B119" s="71" t="s">
        <v>342</v>
      </c>
      <c r="C119" s="72">
        <v>2.3428000000000001E-4</v>
      </c>
    </row>
    <row r="120" spans="1:3" x14ac:dyDescent="0.25">
      <c r="A120" s="70" t="s">
        <v>343</v>
      </c>
      <c r="B120" s="71" t="s">
        <v>344</v>
      </c>
      <c r="C120" s="72">
        <v>0.50875000000000004</v>
      </c>
    </row>
    <row r="121" spans="1:3" x14ac:dyDescent="0.25">
      <c r="A121" s="70" t="s">
        <v>345</v>
      </c>
      <c r="B121" s="71" t="s">
        <v>346</v>
      </c>
      <c r="C121" s="72">
        <v>0.50128147999999995</v>
      </c>
    </row>
    <row r="122" spans="1:3" x14ac:dyDescent="0.25">
      <c r="A122" s="70" t="s">
        <v>347</v>
      </c>
      <c r="B122" s="71" t="s">
        <v>348</v>
      </c>
      <c r="C122" s="72">
        <v>2.19702E-3</v>
      </c>
    </row>
    <row r="123" spans="1:3" x14ac:dyDescent="0.25">
      <c r="A123" s="70" t="s">
        <v>349</v>
      </c>
      <c r="B123" s="71" t="s">
        <v>350</v>
      </c>
      <c r="C123" s="72">
        <v>2.320498E-2</v>
      </c>
    </row>
    <row r="124" spans="1:3" x14ac:dyDescent="0.25">
      <c r="A124" s="70" t="s">
        <v>351</v>
      </c>
      <c r="B124" s="71" t="s">
        <v>352</v>
      </c>
      <c r="C124" s="72">
        <v>6.3949000000000005E-4</v>
      </c>
    </row>
    <row r="125" spans="1:3" x14ac:dyDescent="0.25">
      <c r="A125" s="70" t="s">
        <v>353</v>
      </c>
      <c r="B125" s="71" t="s">
        <v>354</v>
      </c>
      <c r="C125" s="72">
        <v>1.4274999999999999E-3</v>
      </c>
    </row>
    <row r="126" spans="1:3" x14ac:dyDescent="0.25">
      <c r="A126" s="70" t="s">
        <v>355</v>
      </c>
      <c r="B126" s="71" t="s">
        <v>356</v>
      </c>
      <c r="C126" s="72">
        <v>2.131773E-2</v>
      </c>
    </row>
    <row r="127" spans="1:3" x14ac:dyDescent="0.25">
      <c r="A127" s="70" t="s">
        <v>357</v>
      </c>
      <c r="B127" s="71" t="s">
        <v>358</v>
      </c>
      <c r="C127" s="72">
        <v>1.4243E-4</v>
      </c>
    </row>
    <row r="128" spans="1:3" x14ac:dyDescent="0.25">
      <c r="A128" s="70" t="s">
        <v>359</v>
      </c>
      <c r="B128" s="71" t="s">
        <v>360</v>
      </c>
      <c r="C128" s="72">
        <v>6.4892930000000001E-2</v>
      </c>
    </row>
    <row r="129" spans="1:3" x14ac:dyDescent="0.25">
      <c r="A129" s="70" t="s">
        <v>361</v>
      </c>
      <c r="B129" s="71" t="s">
        <v>362</v>
      </c>
      <c r="C129" s="72">
        <v>5.1533999999999998E-4</v>
      </c>
    </row>
    <row r="130" spans="1:3" x14ac:dyDescent="0.25">
      <c r="A130" s="70" t="s">
        <v>363</v>
      </c>
      <c r="B130" s="71" t="s">
        <v>364</v>
      </c>
      <c r="C130" s="72">
        <v>1.0801999999999999E-3</v>
      </c>
    </row>
    <row r="131" spans="1:3" x14ac:dyDescent="0.25">
      <c r="A131" s="70" t="s">
        <v>365</v>
      </c>
      <c r="B131" s="71" t="s">
        <v>366</v>
      </c>
      <c r="C131" s="72">
        <v>4.6E-5</v>
      </c>
    </row>
    <row r="132" spans="1:3" x14ac:dyDescent="0.25">
      <c r="A132" s="70" t="s">
        <v>367</v>
      </c>
      <c r="B132" s="71" t="s">
        <v>368</v>
      </c>
      <c r="C132" s="72">
        <v>0.18604997000000001</v>
      </c>
    </row>
    <row r="133" spans="1:3" x14ac:dyDescent="0.25">
      <c r="A133" s="70" t="s">
        <v>369</v>
      </c>
      <c r="B133" s="71" t="s">
        <v>370</v>
      </c>
      <c r="C133" s="72">
        <v>7.1665822000000004E-3</v>
      </c>
    </row>
    <row r="134" spans="1:3" x14ac:dyDescent="0.25">
      <c r="A134" s="70" t="s">
        <v>371</v>
      </c>
      <c r="B134" s="71" t="s">
        <v>372</v>
      </c>
      <c r="C134" s="72">
        <v>9.7513999999999999E-4</v>
      </c>
    </row>
    <row r="135" spans="1:3" x14ac:dyDescent="0.25">
      <c r="A135" s="70" t="s">
        <v>373</v>
      </c>
      <c r="B135" s="71" t="s">
        <v>374</v>
      </c>
      <c r="C135" s="72">
        <v>8.6481642499999997E-2</v>
      </c>
    </row>
    <row r="136" spans="1:3" x14ac:dyDescent="0.25">
      <c r="A136" s="70" t="s">
        <v>375</v>
      </c>
      <c r="B136" s="71" t="s">
        <v>376</v>
      </c>
      <c r="C136" s="72">
        <v>1.081082E-2</v>
      </c>
    </row>
    <row r="137" spans="1:3" x14ac:dyDescent="0.25">
      <c r="A137" s="70" t="s">
        <v>377</v>
      </c>
      <c r="B137" s="71" t="s">
        <v>378</v>
      </c>
      <c r="C137" s="72">
        <v>1.6694489999999999E-2</v>
      </c>
    </row>
    <row r="138" spans="1:3" x14ac:dyDescent="0.25">
      <c r="A138" s="70" t="s">
        <v>379</v>
      </c>
      <c r="B138" s="71" t="s">
        <v>380</v>
      </c>
      <c r="C138" s="72">
        <v>1.5165257695000001</v>
      </c>
    </row>
    <row r="139" spans="1:3" x14ac:dyDescent="0.25">
      <c r="A139" s="70" t="s">
        <v>381</v>
      </c>
      <c r="B139" s="71" t="s">
        <v>382</v>
      </c>
      <c r="C139" s="72">
        <v>1260.6202691075</v>
      </c>
    </row>
    <row r="140" spans="1:3" x14ac:dyDescent="0.25">
      <c r="A140" s="70" t="s">
        <v>383</v>
      </c>
      <c r="B140" s="71" t="s">
        <v>384</v>
      </c>
      <c r="C140" s="72">
        <v>5.6057000000000003E-2</v>
      </c>
    </row>
    <row r="141" spans="1:3" x14ac:dyDescent="0.25">
      <c r="A141" s="70" t="s">
        <v>385</v>
      </c>
      <c r="B141" s="71" t="s">
        <v>386</v>
      </c>
      <c r="C141" s="72">
        <v>3.7735849100000003E-2</v>
      </c>
    </row>
    <row r="142" spans="1:3" x14ac:dyDescent="0.25">
      <c r="A142" s="70" t="s">
        <v>387</v>
      </c>
      <c r="B142" s="71" t="s">
        <v>388</v>
      </c>
      <c r="C142" s="72">
        <v>2.4779000000000001E-4</v>
      </c>
    </row>
    <row r="143" spans="1:3" x14ac:dyDescent="0.25">
      <c r="A143" s="70" t="s">
        <v>389</v>
      </c>
      <c r="B143" s="71" t="s">
        <v>390</v>
      </c>
      <c r="C143" s="72">
        <v>1.8457500000000002E-2</v>
      </c>
    </row>
    <row r="144" spans="1:3" x14ac:dyDescent="0.25">
      <c r="A144" s="70" t="s">
        <v>391</v>
      </c>
      <c r="B144" s="71" t="s">
        <v>392</v>
      </c>
      <c r="C144" s="72">
        <v>9.3412200000000008E-3</v>
      </c>
    </row>
    <row r="145" spans="1:3" x14ac:dyDescent="0.25">
      <c r="A145" s="70" t="s">
        <v>393</v>
      </c>
      <c r="B145" s="71" t="s">
        <v>394</v>
      </c>
      <c r="C145" s="72">
        <v>3.4253E-3</v>
      </c>
    </row>
    <row r="146" spans="1:3" x14ac:dyDescent="0.25">
      <c r="A146" s="70" t="s">
        <v>395</v>
      </c>
      <c r="B146" s="71" t="s">
        <v>396</v>
      </c>
      <c r="C146" s="72">
        <v>0.55865922000000001</v>
      </c>
    </row>
    <row r="147" spans="1:3" x14ac:dyDescent="0.25">
      <c r="A147" s="70" t="s">
        <v>397</v>
      </c>
      <c r="B147" s="71" t="s">
        <v>398</v>
      </c>
      <c r="C147" s="72">
        <v>8.6481642499999997E-2</v>
      </c>
    </row>
    <row r="148" spans="1:3" x14ac:dyDescent="0.25">
      <c r="A148" s="70" t="s">
        <v>399</v>
      </c>
      <c r="B148" s="71" t="s">
        <v>400</v>
      </c>
      <c r="C148" s="72">
        <v>1.028447E-2</v>
      </c>
    </row>
    <row r="149" spans="1:3" x14ac:dyDescent="0.25">
      <c r="A149" s="70" t="s">
        <v>401</v>
      </c>
      <c r="B149" s="71" t="s">
        <v>402</v>
      </c>
      <c r="C149" s="72">
        <v>0.30309988999999998</v>
      </c>
    </row>
    <row r="150" spans="1:3" x14ac:dyDescent="0.25">
      <c r="A150" s="70" t="s">
        <v>403</v>
      </c>
      <c r="B150" s="71" t="s">
        <v>404</v>
      </c>
      <c r="C150" s="72">
        <v>782.05289558280003</v>
      </c>
    </row>
    <row r="151" spans="1:3" x14ac:dyDescent="0.25">
      <c r="A151" s="70" t="s">
        <v>405</v>
      </c>
      <c r="B151" s="71" t="s">
        <v>406</v>
      </c>
      <c r="C151" s="72">
        <v>0.11428571429999999</v>
      </c>
    </row>
    <row r="152" spans="1:3" x14ac:dyDescent="0.25">
      <c r="A152" s="70" t="s">
        <v>407</v>
      </c>
      <c r="B152" s="71" t="s">
        <v>408</v>
      </c>
      <c r="C152" s="72">
        <v>1</v>
      </c>
    </row>
    <row r="153" spans="1:3" x14ac:dyDescent="0.25">
      <c r="A153" s="70" t="s">
        <v>409</v>
      </c>
      <c r="B153" s="71" t="s">
        <v>410</v>
      </c>
      <c r="C153" s="72">
        <v>1.41033779</v>
      </c>
    </row>
    <row r="154" spans="1:3" x14ac:dyDescent="0.25">
      <c r="A154" s="70" t="s">
        <v>411</v>
      </c>
      <c r="B154" s="71" t="s">
        <v>412</v>
      </c>
      <c r="C154" s="72">
        <v>1.4514300000000001E-3</v>
      </c>
    </row>
    <row r="155" spans="1:3" x14ac:dyDescent="0.25">
      <c r="A155" s="70" t="s">
        <v>413</v>
      </c>
      <c r="B155" s="71" t="s">
        <v>414</v>
      </c>
      <c r="C155" s="72">
        <v>0.55865921789999995</v>
      </c>
    </row>
    <row r="156" spans="1:3" x14ac:dyDescent="0.25">
      <c r="A156" s="70" t="s">
        <v>415</v>
      </c>
      <c r="B156" s="71" t="s">
        <v>416</v>
      </c>
      <c r="C156" s="72">
        <v>5.6517199999999998E-3</v>
      </c>
    </row>
    <row r="157" spans="1:3" x14ac:dyDescent="0.25">
      <c r="A157" s="70" t="s">
        <v>417</v>
      </c>
      <c r="B157" s="71" t="s">
        <v>418</v>
      </c>
      <c r="C157" s="72">
        <v>1.6289929000000002E-2</v>
      </c>
    </row>
    <row r="158" spans="1:3" x14ac:dyDescent="0.25">
      <c r="A158" s="70" t="s">
        <v>419</v>
      </c>
      <c r="B158" s="71" t="s">
        <v>420</v>
      </c>
      <c r="C158" s="72">
        <v>2.3069314E-3</v>
      </c>
    </row>
    <row r="159" spans="1:3" x14ac:dyDescent="0.25">
      <c r="A159" s="70" t="s">
        <v>421</v>
      </c>
      <c r="B159" s="71" t="s">
        <v>422</v>
      </c>
      <c r="C159" s="72">
        <v>0.40229999999999999</v>
      </c>
    </row>
    <row r="160" spans="1:3" x14ac:dyDescent="0.25">
      <c r="A160" s="70" t="s">
        <v>423</v>
      </c>
      <c r="B160" s="71" t="s">
        <v>424</v>
      </c>
      <c r="C160" s="72">
        <v>6</v>
      </c>
    </row>
    <row r="161" spans="1:3" x14ac:dyDescent="0.25">
      <c r="A161" s="70" t="s">
        <v>425</v>
      </c>
      <c r="B161" s="71" t="s">
        <v>426</v>
      </c>
      <c r="C161" s="72">
        <v>9.5511009999999993E-2</v>
      </c>
    </row>
    <row r="162" spans="1:3" x14ac:dyDescent="0.25">
      <c r="A162" s="70" t="s">
        <v>427</v>
      </c>
      <c r="B162" s="71" t="s">
        <v>428</v>
      </c>
      <c r="C162" s="72">
        <v>1.5165257695000001</v>
      </c>
    </row>
    <row r="163" spans="1:3" x14ac:dyDescent="0.25">
      <c r="A163" s="70" t="s">
        <v>429</v>
      </c>
      <c r="B163" s="71" t="s">
        <v>430</v>
      </c>
      <c r="C163" s="72">
        <v>1.5165257695000001</v>
      </c>
    </row>
    <row r="164" spans="1:3" x14ac:dyDescent="0.25">
      <c r="A164" s="70" t="s">
        <v>431</v>
      </c>
      <c r="B164" s="71" t="s">
        <v>432</v>
      </c>
      <c r="C164" s="72">
        <v>1.5165257695000001</v>
      </c>
    </row>
    <row r="165" spans="1:3" x14ac:dyDescent="0.25">
      <c r="A165" s="70" t="s">
        <v>433</v>
      </c>
      <c r="B165" s="71" t="s">
        <v>434</v>
      </c>
      <c r="C165" s="72">
        <v>0.28571428570000001</v>
      </c>
    </row>
    <row r="166" spans="1:3" x14ac:dyDescent="0.25">
      <c r="A166" s="70" t="s">
        <v>435</v>
      </c>
      <c r="B166" s="71" t="s">
        <v>436</v>
      </c>
      <c r="C166" s="72">
        <v>0.79879077949999999</v>
      </c>
    </row>
    <row r="167" spans="1:3" x14ac:dyDescent="0.25">
      <c r="A167" s="70" t="s">
        <v>437</v>
      </c>
      <c r="B167" s="71" t="s">
        <v>438</v>
      </c>
      <c r="C167" s="72">
        <v>1.5165257695000001</v>
      </c>
    </row>
    <row r="168" spans="1:3" x14ac:dyDescent="0.25">
      <c r="A168" s="70" t="s">
        <v>439</v>
      </c>
      <c r="B168" s="71" t="s">
        <v>440</v>
      </c>
      <c r="C168" s="72">
        <v>1.5165257695000001</v>
      </c>
    </row>
  </sheetData>
  <hyperlinks>
    <hyperlink ref="A4" r:id="rId1" display="http://www.xe.com/currency/usd-us-dollar"/>
    <hyperlink ref="A5" r:id="rId2" display="http://www.xe.com/currency/eur-euro"/>
    <hyperlink ref="A6" r:id="rId3" display="http://www.xe.com/currency/gbp-british-pound"/>
    <hyperlink ref="A7" r:id="rId4" display="http://www.xe.com/currency/inr-indian-rupee"/>
    <hyperlink ref="A8" r:id="rId5" display="http://www.xe.com/currency/aud-australian-dollar"/>
    <hyperlink ref="A9" r:id="rId6" display="http://www.xe.com/currency/cad-canadian-dollar"/>
    <hyperlink ref="A10" r:id="rId7" display="http://www.xe.com/currency/sgd-singapore-dollar"/>
    <hyperlink ref="A11" r:id="rId8" display="http://www.xe.com/currency/chf-swiss-franc"/>
    <hyperlink ref="A12" r:id="rId9" display="http://www.xe.com/currency/myr-malaysian-ringgit"/>
    <hyperlink ref="A13" r:id="rId10" display="http://www.xe.com/currency/jpy-japanese-yen"/>
    <hyperlink ref="A14" r:id="rId11" display="http://www.xe.com/currency/cny-chinese-yuan-renminbi"/>
    <hyperlink ref="A15" r:id="rId12" display="http://www.xe.com/currency/nzd-new-zealand-dollar"/>
    <hyperlink ref="A16" r:id="rId13" display="http://www.xe.com/currency/thb-thai-baht"/>
    <hyperlink ref="A17" r:id="rId14" display="http://www.xe.com/currency/huf-hungarian-forint"/>
    <hyperlink ref="A18" r:id="rId15" display="http://www.xe.com/currency/aed-emirati-dirham"/>
    <hyperlink ref="A19" r:id="rId16" display="http://www.xe.com/currency/hkd-hong-kong-dollar"/>
    <hyperlink ref="A20" r:id="rId17" display="http://www.xe.com/currency/mxn-mexican-peso"/>
    <hyperlink ref="A21" r:id="rId18" display="http://www.xe.com/currency/zar-south-african-rand"/>
    <hyperlink ref="A22" r:id="rId19" display="http://www.xe.com/currency/php-philippine-peso"/>
    <hyperlink ref="A23" r:id="rId20" display="http://www.xe.com/currency/sek-swedish-krona"/>
    <hyperlink ref="A24" r:id="rId21" display="http://www.xe.com/currency/idr-indonesian-rupiah"/>
    <hyperlink ref="A25" r:id="rId22" display="http://www.xe.com/currency/sar-saudi-arabian-riyal"/>
    <hyperlink ref="A26" r:id="rId23" display="http://www.xe.com/currency/brl-brazilian-real"/>
    <hyperlink ref="A27" r:id="rId24" display="http://www.xe.com/currency/try-turkish-lira"/>
    <hyperlink ref="A28" r:id="rId25" display="http://www.xe.com/currency/kes-kenyan-shilling"/>
    <hyperlink ref="A29" r:id="rId26" display="http://www.xe.com/currency/krw-south-korean-won"/>
    <hyperlink ref="A30" r:id="rId27" display="http://www.xe.com/currency/egp-egyptian-pound"/>
    <hyperlink ref="A31" r:id="rId28" display="http://www.xe.com/currency/iqd-iraqi-dinar"/>
    <hyperlink ref="A32" r:id="rId29" display="http://www.xe.com/currency/nok-norwegian-krone"/>
    <hyperlink ref="A33" r:id="rId30" display="http://www.xe.com/currency/kwd-kuwaiti-dinar"/>
    <hyperlink ref="A34" r:id="rId31" display="http://www.xe.com/currency/rub-russian-ruble"/>
    <hyperlink ref="A35" r:id="rId32" display="http://www.xe.com/currency/dkk-danish-krone"/>
    <hyperlink ref="A36" r:id="rId33" display="http://www.xe.com/currency/pkr-pakistani-rupee"/>
    <hyperlink ref="A37" r:id="rId34" display="http://www.xe.com/currency/ils-israeli-shekel"/>
    <hyperlink ref="A38" r:id="rId35" display="http://www.xe.com/currency/pln-polish-zloty"/>
    <hyperlink ref="A39" r:id="rId36" display="http://www.xe.com/currency/qar-qatari-riyal"/>
    <hyperlink ref="A40" r:id="rId37" display="http://www.xe.com/currency/xau-gold-ounce"/>
    <hyperlink ref="A41" r:id="rId38" display="http://www.xe.com/currency/omr-omani-rial"/>
    <hyperlink ref="A42" r:id="rId39" display="http://www.xe.com/currency/cop-colombian-peso"/>
    <hyperlink ref="A43" r:id="rId40" display="http://www.xe.com/currency/clp-chilean-peso"/>
    <hyperlink ref="A44" r:id="rId41" display="http://www.xe.com/currency/twd-taiwan-new-dollar"/>
    <hyperlink ref="A45" r:id="rId42" display="http://www.xe.com/currency/ars-argentine-peso"/>
    <hyperlink ref="A46" r:id="rId43" display="http://www.xe.com/currency/czk-czech-koruna"/>
    <hyperlink ref="A47" r:id="rId44" display="http://www.xe.com/currency/vnd-vietnamese-dong"/>
    <hyperlink ref="A48" r:id="rId45" display="http://www.xe.com/currency/mad-moroccan-dirham"/>
    <hyperlink ref="A49" r:id="rId46" display="http://www.xe.com/currency/jod-jordanian-dinar"/>
    <hyperlink ref="A50" r:id="rId47" display="http://www.xe.com/currency/bhd-bahraini-dinar"/>
    <hyperlink ref="A51" r:id="rId48" display="http://www.xe.com/currency/xof-cfa-franc"/>
    <hyperlink ref="A52" r:id="rId49" display="http://www.xe.com/currency/lkr-sri-lankan-rupee"/>
    <hyperlink ref="A53" r:id="rId50" display="http://www.xe.com/currency/uah-ukrainian-hryvnia"/>
    <hyperlink ref="A54" r:id="rId51" display="http://www.xe.com/currency/ngn-nigerian-naira"/>
    <hyperlink ref="A55" r:id="rId52" display="http://www.xe.com/currency/tnd-tunisian-dinar"/>
    <hyperlink ref="A56" r:id="rId53" display="http://www.xe.com/currency/ugx-ugandan-shilling"/>
    <hyperlink ref="A57" r:id="rId54" display="http://www.xe.com/currency/ron-romanian-new-leu"/>
    <hyperlink ref="A58" r:id="rId55" display="http://www.xe.com/currency/bdt-bangladeshi-taka"/>
    <hyperlink ref="A59" r:id="rId56" display="http://www.xe.com/currency/pen-peruvian-nuevo-sol"/>
    <hyperlink ref="A60" r:id="rId57" display="http://www.xe.com/currency/gel-georgian-lari"/>
    <hyperlink ref="A61" r:id="rId58" display="http://www.xe.com/currency/xaf-central-african-cfa-franc-beac"/>
    <hyperlink ref="A62" r:id="rId59" display="http://www.xe.com/currency/fjd-fijian-dollar"/>
    <hyperlink ref="A63" r:id="rId60" display="http://www.xe.com/currency/vef-venezuelan-bolivar"/>
    <hyperlink ref="A64" r:id="rId61" display="http://www.xe.com/currency/byr-belarusian-ruble"/>
    <hyperlink ref="A65" r:id="rId62" display="http://www.xe.com/currency/hrk-croatian-kuna"/>
    <hyperlink ref="A66" r:id="rId63" display="http://www.xe.com/currency/uzs-uzbekistani-som"/>
    <hyperlink ref="A67" r:id="rId64" display="http://www.xe.com/currency/bgn-bulgarian-lev"/>
    <hyperlink ref="A68" r:id="rId65" display="http://www.xe.com/currency/dzd-algerian-dinar"/>
    <hyperlink ref="A69" r:id="rId66" display="http://www.xe.com/currency/irr-iranian-rial"/>
    <hyperlink ref="A70" r:id="rId67" display="http://www.xe.com/currency/dop-dominican-peso"/>
    <hyperlink ref="A71" r:id="rId68" display="http://www.xe.com/currency/isk-icelandic-krona"/>
    <hyperlink ref="A72" r:id="rId69" display="http://www.xe.com/currency/xag-silver-ounce"/>
    <hyperlink ref="A73" r:id="rId70" display="http://www.xe.com/currency/crc-costa-rican-colon"/>
    <hyperlink ref="A74" r:id="rId71" display="http://www.xe.com/currency/syp-syrian-pound"/>
    <hyperlink ref="A75" r:id="rId72" display="http://www.xe.com/currency/lyd-libyan-dinar"/>
    <hyperlink ref="A76" r:id="rId73" display="http://www.xe.com/currency/jmd-jamaican-dollar"/>
    <hyperlink ref="A77" r:id="rId74" display="http://www.xe.com/currency/mur-mauritian-rupee"/>
    <hyperlink ref="A78" r:id="rId75" display="http://www.xe.com/currency/ghs-ghanaian-cedi"/>
    <hyperlink ref="A79" r:id="rId76" display="http://www.xe.com/currency/aoa-angolan-kwanza"/>
    <hyperlink ref="A80" r:id="rId77" display="http://www.xe.com/currency/uyu-uruguayan-peso"/>
    <hyperlink ref="A81" r:id="rId78" display="http://www.xe.com/currency/afn-afghan-afghani"/>
    <hyperlink ref="A82" r:id="rId79" display="http://www.xe.com/currency/lbp-lebanese-pound"/>
    <hyperlink ref="A83" r:id="rId80" display="http://www.xe.com/currency/xpf-cfp-franc"/>
    <hyperlink ref="A84" r:id="rId81" display="http://www.xe.com/currency/ttd-trinidadian-dollar"/>
    <hyperlink ref="A85" r:id="rId82" display="http://www.xe.com/currency/tzs-tanzanian-shilling"/>
    <hyperlink ref="A86" r:id="rId83" display="http://www.xe.com/currency/all-albanian-lek"/>
    <hyperlink ref="A87" r:id="rId84" display="http://www.xe.com/currency/xcd-east-caribbean-dollar"/>
    <hyperlink ref="A88" r:id="rId85" display="http://www.xe.com/currency/gtq-guatemalan-quetzal"/>
    <hyperlink ref="A89" r:id="rId86" display="http://www.xe.com/currency/npr-nepalese-rupee"/>
    <hyperlink ref="A90" r:id="rId87" display="http://www.xe.com/currency/bob-bolivian-boliviano"/>
    <hyperlink ref="A91" r:id="rId88" display="http://www.xe.com/currency/zwd-zimbabwean-dollar"/>
    <hyperlink ref="A92" r:id="rId89" display="http://www.xe.com/currency/bbd-barbadian-or-bajan-dollar"/>
    <hyperlink ref="A93" r:id="rId90" display="http://www.xe.com/currency/cuc-cuban-convertible-peso"/>
    <hyperlink ref="A94" r:id="rId91" display="http://www.xe.com/currency/lak-lao-or-laotian-kip"/>
    <hyperlink ref="A95" r:id="rId92" display="http://www.xe.com/currency/bnd-bruneian-dollar"/>
    <hyperlink ref="A96" r:id="rId93" display="http://www.xe.com/currency/bwp-botswana-pula"/>
    <hyperlink ref="A97" r:id="rId94" display="http://www.xe.com/currency/hnl-honduran-lempira"/>
    <hyperlink ref="A98" r:id="rId95" display="http://www.xe.com/currency/pyg-paraguayan-guarani"/>
    <hyperlink ref="A99" r:id="rId96" display="http://www.xe.com/currency/etb-ethiopian-birr"/>
    <hyperlink ref="A100" r:id="rId97" display="http://www.xe.com/currency/nad-namibian-dollar"/>
    <hyperlink ref="A101" r:id="rId98" display="http://www.xe.com/currency/pgk-papua-new-guinean-kina"/>
    <hyperlink ref="A102" r:id="rId99" display="http://www.xe.com/currency/sdg-sudanese-pound"/>
    <hyperlink ref="A103" r:id="rId100" display="http://www.xe.com/currency/mop-macau-pataca"/>
    <hyperlink ref="A104" r:id="rId101" display="http://www.xe.com/currency/nio-nicaraguan-cordoba"/>
    <hyperlink ref="A105" r:id="rId102" display="http://www.xe.com/currency/bmd-bermudian-dollar"/>
    <hyperlink ref="A106" r:id="rId103" display="http://www.xe.com/currency/kzt-kazakhstani-tenge"/>
    <hyperlink ref="A107" r:id="rId104" display="http://www.xe.com/currency/pab-panamanian-balboa"/>
    <hyperlink ref="A108" r:id="rId105" display="http://www.xe.com/currency/bam-bosnian-convertible-marka"/>
    <hyperlink ref="A109" r:id="rId106" display="http://www.xe.com/currency/gyd-guyanese-dollar"/>
    <hyperlink ref="A110" r:id="rId107" display="http://www.xe.com/currency/yer-yemeni-rial"/>
    <hyperlink ref="A111" r:id="rId108" display="http://www.xe.com/currency/mga-malagasy-ariary"/>
    <hyperlink ref="A112" r:id="rId109" display="http://www.xe.com/currency/kyd-caymanian-dollar"/>
    <hyperlink ref="A113" r:id="rId110" display="http://www.xe.com/currency/mzn-mozambican-metical"/>
    <hyperlink ref="A114" r:id="rId111" display="http://www.xe.com/currency/rsd-serbian-dinar"/>
    <hyperlink ref="A115" r:id="rId112" display="http://www.xe.com/currency/scr-seychellois-rupee"/>
    <hyperlink ref="A116" r:id="rId113" display="http://www.xe.com/currency/amd-armenian-dram"/>
    <hyperlink ref="A117" r:id="rId114" display="http://www.xe.com/currency/sbd-solomon-islander-dollar"/>
    <hyperlink ref="A118" r:id="rId115" display="http://www.xe.com/currency/azn-azerbaijani-new-manat"/>
    <hyperlink ref="A119" r:id="rId116" display="http://www.xe.com/currency/sll-sierra-leonean-leone"/>
    <hyperlink ref="A120" r:id="rId117" display="http://www.xe.com/currency/top-tongan-pa"/>
    <hyperlink ref="A121" r:id="rId118" display="http://www.xe.com/currency/bzd-belizean-dollar"/>
    <hyperlink ref="A122" r:id="rId119" display="http://www.xe.com/currency/mwk-malawian-kwacha"/>
    <hyperlink ref="A123" r:id="rId120" display="http://www.xe.com/currency/gmd-gambian-dalasi"/>
    <hyperlink ref="A124" r:id="rId121" display="http://www.xe.com/currency/bif-burundian-franc"/>
    <hyperlink ref="A125" r:id="rId122" display="http://www.xe.com/currency/sos-somali-shilling"/>
    <hyperlink ref="A126" r:id="rId123" display="http://www.xe.com/currency/htg-haitian-gourde"/>
    <hyperlink ref="A127" r:id="rId124" display="http://www.xe.com/currency/gnf-guinean-franc"/>
    <hyperlink ref="A128" r:id="rId125" display="http://www.xe.com/currency/mvr-maldivian-rufiyaa"/>
    <hyperlink ref="A129" r:id="rId126" display="http://www.xe.com/currency/mnt-mongolian-tughrik"/>
    <hyperlink ref="A130" r:id="rId127" display="http://www.xe.com/currency/cdf-congolese-franc"/>
    <hyperlink ref="A131" r:id="rId128" display="http://www.xe.com/currency/std-sao-tomean-dobra"/>
    <hyperlink ref="A132" r:id="rId129" display="http://www.xe.com/currency/tjs-tajikistani-somoni"/>
    <hyperlink ref="A133" r:id="rId130" display="http://www.xe.com/currency/kpw-north-korean-won"/>
    <hyperlink ref="A134" r:id="rId131" display="http://www.xe.com/currency/mmk-burmese-kyat"/>
    <hyperlink ref="A135" r:id="rId132" display="http://www.xe.com/currency/lsl-basotho-loti"/>
    <hyperlink ref="A136" r:id="rId133" display="http://www.xe.com/currency/lrd-liberian-dollar"/>
    <hyperlink ref="A137" r:id="rId134" display="http://www.xe.com/currency/kgs-kyrgyzstani-som"/>
    <hyperlink ref="A138" r:id="rId135" display="http://www.xe.com/currency/gip-gibraltar-pound"/>
    <hyperlink ref="A139" r:id="rId136" display="http://www.xe.com/currency/xpt-platinum-ounce"/>
    <hyperlink ref="A140" r:id="rId137" display="http://www.xe.com/currency/mdl-moldovan-leu"/>
    <hyperlink ref="A141" r:id="rId138" display="http://www.xe.com/currency/cup-cuban-peso"/>
    <hyperlink ref="A142" r:id="rId139" display="http://www.xe.com/currency/khr-cambodian-riel"/>
    <hyperlink ref="A143" r:id="rId140" display="http://www.xe.com/currency/mkd-macedonian-denar"/>
    <hyperlink ref="A144" r:id="rId141" display="http://www.xe.com/currency/vuv-ni-vanuatu-vatu"/>
    <hyperlink ref="A145" r:id="rId142" display="http://www.xe.com/currency/mro-mauritanian-ouguiya"/>
    <hyperlink ref="A146" r:id="rId143" display="http://www.xe.com/currency/ang-dutch-guilder"/>
    <hyperlink ref="A147" r:id="rId144" display="http://www.xe.com/currency/szl-swazi-lilangeni"/>
    <hyperlink ref="A148" r:id="rId145" display="http://www.xe.com/currency/cve-cape-verdean-escudo"/>
    <hyperlink ref="A149" r:id="rId146" display="http://www.xe.com/currency/srd-surinamese-dollar"/>
    <hyperlink ref="A150" r:id="rId147" display="http://www.xe.com/currency/xpd-palladium-ounce"/>
    <hyperlink ref="A151" r:id="rId148" display="http://www.xe.com/currency/svc-salvadoran-colon"/>
    <hyperlink ref="A152" r:id="rId149" display="http://www.xe.com/currency/bsd-bahamian-dollar"/>
    <hyperlink ref="A153" r:id="rId150" display="http://www.xe.com/currency/xdr-imf-special-drawing-rights"/>
    <hyperlink ref="A154" r:id="rId151" display="http://www.xe.com/currency/rwf-rwandan-franc"/>
    <hyperlink ref="A155" r:id="rId152" display="http://www.xe.com/currency/awg-aruban-or-dutch-guilder"/>
    <hyperlink ref="A156" r:id="rId153" display="http://www.xe.com/currency/djf-djiboutian-franc"/>
    <hyperlink ref="A157" r:id="rId154" display="http://www.xe.com/currency/btn-bhutanese-ngultrum"/>
    <hyperlink ref="A158" r:id="rId155" display="http://www.xe.com/currency/kmf-comoran-franc"/>
    <hyperlink ref="A159" r:id="rId156" display="http://www.xe.com/currency/wst-samoan-tala"/>
    <hyperlink ref="A160" r:id="rId157" display="http://www.xe.com/currency/spl-seborgan-luigino"/>
    <hyperlink ref="A161" r:id="rId158" display="http://www.xe.com/currency/ern-eritrean-nakfa"/>
    <hyperlink ref="A162" r:id="rId159" display="http://www.xe.com/currency/fkp-falkland-island-pound"/>
    <hyperlink ref="A163" r:id="rId160" display="http://www.xe.com/currency/shp-saint-helenian-pound"/>
    <hyperlink ref="A164" r:id="rId161" display="http://www.xe.com/currency/jep-jersey-pound"/>
    <hyperlink ref="A165" r:id="rId162" display="http://www.xe.com/currency/tmt-turkmenistani-manat"/>
    <hyperlink ref="A166" r:id="rId163" display="http://www.xe.com/currency/tvd-tuvaluan-dollar"/>
    <hyperlink ref="A167" r:id="rId164" display="http://www.xe.com/currency/imp-isle-of-man-pound"/>
    <hyperlink ref="A168" r:id="rId165" display="http://www.xe.com/currency/ggp-guernsey-pound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43</v>
      </c>
      <c r="F7" s="57">
        <v>360</v>
      </c>
      <c r="G7" s="57"/>
      <c r="H7" s="57"/>
      <c r="I7" s="57">
        <v>360</v>
      </c>
      <c r="J7" s="57"/>
      <c r="K7" s="57"/>
      <c r="L7" s="57">
        <v>1500</v>
      </c>
      <c r="M7" s="57">
        <v>1500</v>
      </c>
      <c r="N7" s="57"/>
      <c r="O7" s="57">
        <v>1500</v>
      </c>
      <c r="P7" s="57">
        <v>1500</v>
      </c>
      <c r="Q7" s="57"/>
      <c r="R7" s="57">
        <v>1500</v>
      </c>
      <c r="S7" s="57">
        <v>1500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2300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275</v>
      </c>
      <c r="G18" s="57">
        <v>275</v>
      </c>
      <c r="H18" s="57"/>
      <c r="I18" s="57">
        <v>275</v>
      </c>
      <c r="J18" s="57">
        <v>275</v>
      </c>
      <c r="K18" s="57"/>
      <c r="L18" s="57">
        <v>1150</v>
      </c>
      <c r="M18" s="57">
        <v>1150</v>
      </c>
      <c r="N18" s="57"/>
      <c r="O18" s="57">
        <v>1150</v>
      </c>
      <c r="P18" s="57">
        <v>1150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490</v>
      </c>
      <c r="G19" s="57">
        <v>490</v>
      </c>
      <c r="H19" s="57">
        <v>318.5</v>
      </c>
      <c r="I19" s="57">
        <v>399</v>
      </c>
      <c r="J19" s="57">
        <v>399</v>
      </c>
      <c r="K19" s="57">
        <v>259</v>
      </c>
      <c r="L19" s="57">
        <v>2800</v>
      </c>
      <c r="M19" s="57">
        <v>2800</v>
      </c>
      <c r="N19" s="57">
        <v>1820</v>
      </c>
      <c r="O19" s="57">
        <v>2800</v>
      </c>
      <c r="P19" s="57">
        <v>2800</v>
      </c>
      <c r="Q19" s="57">
        <v>1820</v>
      </c>
      <c r="R19" s="57">
        <v>1040</v>
      </c>
      <c r="S19" s="57">
        <v>832</v>
      </c>
      <c r="T19" s="57">
        <v>832</v>
      </c>
      <c r="U19" s="57">
        <v>700</v>
      </c>
      <c r="V19" s="57">
        <v>700</v>
      </c>
      <c r="W19" s="57">
        <v>455</v>
      </c>
      <c r="X19" s="57">
        <v>105</v>
      </c>
      <c r="Y19" s="57">
        <v>105</v>
      </c>
      <c r="Z19" s="57">
        <v>68.25</v>
      </c>
      <c r="AA19" s="57">
        <v>368</v>
      </c>
      <c r="AB19" s="57">
        <v>263</v>
      </c>
      <c r="AC19" s="57">
        <v>170.95000000000002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1200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585</v>
      </c>
      <c r="G22" s="57">
        <v>556</v>
      </c>
      <c r="H22" s="57"/>
      <c r="I22" s="57">
        <v>585</v>
      </c>
      <c r="J22" s="57">
        <v>556</v>
      </c>
      <c r="K22" s="57"/>
      <c r="L22" s="57">
        <v>4550</v>
      </c>
      <c r="M22" s="57">
        <v>4323</v>
      </c>
      <c r="N22" s="57">
        <v>3890.7000000000003</v>
      </c>
      <c r="O22" s="57">
        <v>4550</v>
      </c>
      <c r="P22" s="57">
        <v>4323</v>
      </c>
      <c r="Q22" s="57">
        <v>3890.7000000000003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425</v>
      </c>
      <c r="G23" s="57">
        <v>425</v>
      </c>
      <c r="H23" s="57">
        <v>340</v>
      </c>
      <c r="I23" s="57">
        <v>425</v>
      </c>
      <c r="J23" s="57">
        <v>425</v>
      </c>
      <c r="K23" s="57">
        <v>340</v>
      </c>
      <c r="L23" s="57">
        <v>3500</v>
      </c>
      <c r="M23" s="57">
        <v>3500</v>
      </c>
      <c r="N23" s="57">
        <v>2800</v>
      </c>
      <c r="O23" s="57">
        <v>3500</v>
      </c>
      <c r="P23" s="57">
        <v>3500</v>
      </c>
      <c r="Q23" s="57">
        <v>2800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1200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750</v>
      </c>
      <c r="G28" s="57">
        <v>750</v>
      </c>
      <c r="H28" s="57">
        <v>637.5</v>
      </c>
      <c r="I28" s="57">
        <v>750</v>
      </c>
      <c r="J28" s="57">
        <v>750</v>
      </c>
      <c r="K28" s="57">
        <v>637.5</v>
      </c>
      <c r="L28" s="57">
        <v>5000</v>
      </c>
      <c r="M28" s="57">
        <v>4500</v>
      </c>
      <c r="N28" s="57">
        <v>4250</v>
      </c>
      <c r="O28" s="57">
        <v>5000</v>
      </c>
      <c r="P28" s="57">
        <v>4500</v>
      </c>
      <c r="Q28" s="57">
        <v>5000</v>
      </c>
      <c r="R28" s="57">
        <v>2000</v>
      </c>
      <c r="S28" s="57">
        <v>1900</v>
      </c>
      <c r="T28" s="57">
        <v>1700</v>
      </c>
      <c r="U28" s="57">
        <v>175</v>
      </c>
      <c r="V28" s="57">
        <v>175</v>
      </c>
      <c r="W28" s="57">
        <v>148.75</v>
      </c>
      <c r="X28" s="57"/>
      <c r="Y28" s="57"/>
      <c r="Z28" s="57"/>
      <c r="AA28" s="57">
        <v>3000</v>
      </c>
      <c r="AB28" s="57">
        <v>3000</v>
      </c>
      <c r="AC28" s="57">
        <v>2550</v>
      </c>
      <c r="AD28" s="57">
        <v>1219</v>
      </c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380</v>
      </c>
      <c r="G30" s="57">
        <v>304</v>
      </c>
      <c r="H30" s="57">
        <v>304</v>
      </c>
      <c r="I30" s="57">
        <v>380</v>
      </c>
      <c r="J30" s="57">
        <v>304</v>
      </c>
      <c r="K30" s="57">
        <v>304</v>
      </c>
      <c r="L30" s="57">
        <v>3040</v>
      </c>
      <c r="M30" s="57">
        <v>2432</v>
      </c>
      <c r="N30" s="57">
        <v>3432</v>
      </c>
      <c r="O30" s="57">
        <v>3040</v>
      </c>
      <c r="P30" s="57">
        <v>2432</v>
      </c>
      <c r="Q30" s="57">
        <v>3432</v>
      </c>
      <c r="R30" s="57"/>
      <c r="S30" s="57"/>
      <c r="T30" s="57"/>
      <c r="U30" s="57">
        <v>150</v>
      </c>
      <c r="V30" s="57">
        <v>150</v>
      </c>
      <c r="W30" s="57">
        <v>150</v>
      </c>
      <c r="X30" s="57">
        <v>100</v>
      </c>
      <c r="Y30" s="57">
        <v>60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490</v>
      </c>
      <c r="G31" s="57">
        <v>490</v>
      </c>
      <c r="H31" s="57">
        <v>392</v>
      </c>
      <c r="I31" s="57">
        <v>490</v>
      </c>
      <c r="J31" s="57">
        <v>490</v>
      </c>
      <c r="K31" s="57">
        <v>392</v>
      </c>
      <c r="L31" s="57">
        <v>3400</v>
      </c>
      <c r="M31" s="57">
        <v>3400</v>
      </c>
      <c r="N31" s="57">
        <v>2720</v>
      </c>
      <c r="O31" s="57">
        <v>3400</v>
      </c>
      <c r="P31" s="57">
        <v>3400</v>
      </c>
      <c r="Q31" s="57">
        <v>2720</v>
      </c>
      <c r="R31" s="57">
        <v>2400</v>
      </c>
      <c r="S31" s="57"/>
      <c r="T31" s="57">
        <v>1920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850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600</v>
      </c>
      <c r="H32" s="57">
        <v>350</v>
      </c>
      <c r="I32" s="57">
        <v>700</v>
      </c>
      <c r="J32" s="57">
        <v>600</v>
      </c>
      <c r="K32" s="57">
        <v>350</v>
      </c>
      <c r="L32" s="57">
        <v>5000</v>
      </c>
      <c r="M32" s="57">
        <v>5000</v>
      </c>
      <c r="N32" s="57">
        <v>7500</v>
      </c>
      <c r="O32" s="57">
        <v>5000</v>
      </c>
      <c r="P32" s="57">
        <v>5000</v>
      </c>
      <c r="Q32" s="57">
        <v>7500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>
        <v>1000</v>
      </c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>
        <v>1000</v>
      </c>
      <c r="M33" s="57">
        <v>1000</v>
      </c>
      <c r="N33" s="57">
        <v>1000</v>
      </c>
      <c r="O33" s="57">
        <v>1000</v>
      </c>
      <c r="P33" s="57">
        <v>1000</v>
      </c>
      <c r="Q33" s="57">
        <v>1000</v>
      </c>
      <c r="R33" s="57">
        <v>1200</v>
      </c>
      <c r="S33" s="57">
        <v>1200</v>
      </c>
      <c r="T33" s="57">
        <v>1200</v>
      </c>
      <c r="U33" s="57"/>
      <c r="V33" s="57"/>
      <c r="W33" s="57"/>
      <c r="X33" s="57">
        <v>500</v>
      </c>
      <c r="Y33" s="57">
        <v>440</v>
      </c>
      <c r="Z33" s="57">
        <v>440</v>
      </c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341.58964100000003</v>
      </c>
      <c r="G35" s="57">
        <v>290.35119485000001</v>
      </c>
      <c r="H35" s="57">
        <v>256.19223075000002</v>
      </c>
      <c r="I35" s="57">
        <v>341.58964100000003</v>
      </c>
      <c r="J35" s="57">
        <v>290.35119485000001</v>
      </c>
      <c r="K35" s="57">
        <v>256.19223075000002</v>
      </c>
      <c r="L35" s="57">
        <v>3074.3067690000003</v>
      </c>
      <c r="M35" s="57">
        <v>2613.1607536500001</v>
      </c>
      <c r="N35" s="57">
        <v>2305.7300767500001</v>
      </c>
      <c r="O35" s="57">
        <v>3074.3067690000003</v>
      </c>
      <c r="P35" s="57">
        <v>2613.1607536500001</v>
      </c>
      <c r="Q35" s="57">
        <v>2305.7300767500001</v>
      </c>
      <c r="R35" s="57">
        <v>683.17928200000006</v>
      </c>
      <c r="S35" s="57">
        <v>580.70238970000003</v>
      </c>
      <c r="T35" s="57"/>
      <c r="U35" s="57">
        <v>170.79482050000001</v>
      </c>
      <c r="V35" s="57">
        <v>145.17559742500001</v>
      </c>
      <c r="W35" s="57">
        <v>128.09611537500001</v>
      </c>
      <c r="X35" s="57">
        <v>51.238446150000001</v>
      </c>
      <c r="Y35" s="57">
        <v>43.552679227500001</v>
      </c>
      <c r="Z35" s="57">
        <v>38.428834612500005</v>
      </c>
      <c r="AA35" s="57"/>
      <c r="AB35" s="57"/>
      <c r="AC35" s="57"/>
      <c r="AD35" s="57">
        <v>415.37300345599999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520</v>
      </c>
      <c r="H36" s="57">
        <v>300</v>
      </c>
      <c r="I36" s="57">
        <v>600</v>
      </c>
      <c r="J36" s="57">
        <v>520</v>
      </c>
      <c r="K36" s="57">
        <v>300</v>
      </c>
      <c r="L36" s="57">
        <v>375</v>
      </c>
      <c r="M36" s="57">
        <v>320</v>
      </c>
      <c r="N36" s="57">
        <v>320</v>
      </c>
      <c r="O36" s="57">
        <v>375</v>
      </c>
      <c r="P36" s="57">
        <v>320</v>
      </c>
      <c r="Q36" s="57">
        <v>320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>
        <v>540</v>
      </c>
      <c r="H37" s="57">
        <v>540</v>
      </c>
      <c r="I37" s="57">
        <v>600</v>
      </c>
      <c r="J37" s="57">
        <v>540</v>
      </c>
      <c r="K37" s="57">
        <v>540</v>
      </c>
      <c r="L37" s="57">
        <v>4200</v>
      </c>
      <c r="M37" s="57">
        <v>2575</v>
      </c>
      <c r="N37" s="57">
        <v>2575</v>
      </c>
      <c r="O37" s="57">
        <v>4200</v>
      </c>
      <c r="P37" s="57">
        <v>2575</v>
      </c>
      <c r="Q37" s="57">
        <v>2575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540</v>
      </c>
      <c r="G42" s="57">
        <v>486</v>
      </c>
      <c r="H42" s="57">
        <v>340.2</v>
      </c>
      <c r="I42" s="57">
        <v>540</v>
      </c>
      <c r="J42" s="57">
        <v>486</v>
      </c>
      <c r="K42" s="57">
        <v>340.2</v>
      </c>
      <c r="L42" s="57">
        <v>5900</v>
      </c>
      <c r="M42" s="57">
        <v>4650</v>
      </c>
      <c r="N42" s="57">
        <v>3255</v>
      </c>
      <c r="O42" s="57">
        <v>5900</v>
      </c>
      <c r="P42" s="57">
        <v>4650</v>
      </c>
      <c r="Q42" s="57">
        <v>3255</v>
      </c>
      <c r="R42" s="57"/>
      <c r="S42" s="57"/>
      <c r="T42" s="57"/>
      <c r="U42" s="57">
        <v>455</v>
      </c>
      <c r="V42" s="57">
        <v>455</v>
      </c>
      <c r="W42" s="57">
        <v>318.5</v>
      </c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4" spans="1:30" x14ac:dyDescent="0.25">
      <c r="A44" s="56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x14ac:dyDescent="0.25">
      <c r="A45" s="56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 x14ac:dyDescent="0.25">
      <c r="A46" s="56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 x14ac:dyDescent="0.25">
      <c r="A47" s="56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9" spans="1:30" x14ac:dyDescent="0.25">
      <c r="A49" s="60" t="s">
        <v>94</v>
      </c>
      <c r="F49" s="61">
        <v>660.00221412307678</v>
      </c>
      <c r="G49" s="61">
        <v>594.35322933990915</v>
      </c>
      <c r="H49" s="61">
        <v>507.32438482752383</v>
      </c>
      <c r="I49" s="61">
        <v>649.16579902230774</v>
      </c>
      <c r="J49" s="61">
        <v>584.16237856500004</v>
      </c>
      <c r="K49" s="61">
        <v>501.03882327419046</v>
      </c>
      <c r="L49" s="61">
        <v>3597.5887218846156</v>
      </c>
      <c r="M49" s="61">
        <v>3158.8917718978259</v>
      </c>
      <c r="N49" s="61">
        <v>3057.1359125795452</v>
      </c>
      <c r="O49" s="61">
        <v>3568.9348757307694</v>
      </c>
      <c r="P49" s="61">
        <v>3126.8265545065219</v>
      </c>
      <c r="Q49" s="61">
        <v>3064.9200034886362</v>
      </c>
      <c r="R49" s="61">
        <v>1549.7630909836364</v>
      </c>
      <c r="S49" s="61">
        <v>1399.6917108519999</v>
      </c>
      <c r="T49" s="61">
        <v>1420.9127465355555</v>
      </c>
      <c r="U49" s="61">
        <v>291.23557259124999</v>
      </c>
      <c r="V49" s="61">
        <v>300.29642417035717</v>
      </c>
      <c r="W49" s="61">
        <v>247.88003259535714</v>
      </c>
      <c r="X49" s="61">
        <v>136.83113430328572</v>
      </c>
      <c r="Y49" s="61">
        <v>132.22693179411539</v>
      </c>
      <c r="Z49" s="61">
        <v>107.005554466175</v>
      </c>
      <c r="AA49" s="61">
        <v>1660.8155145555554</v>
      </c>
      <c r="AB49" s="61">
        <v>1769.3996234057142</v>
      </c>
      <c r="AC49" s="61">
        <v>1258.2283831314285</v>
      </c>
      <c r="AD49" s="61">
        <v>1143.4373003455999</v>
      </c>
    </row>
    <row r="50" spans="1:30" x14ac:dyDescent="0.25">
      <c r="D50" s="60" t="s">
        <v>95</v>
      </c>
      <c r="F50" s="62">
        <v>26</v>
      </c>
      <c r="G50" s="62">
        <v>22</v>
      </c>
      <c r="H50" s="62">
        <v>21</v>
      </c>
      <c r="I50" s="62">
        <v>26</v>
      </c>
      <c r="J50" s="62">
        <v>22</v>
      </c>
      <c r="K50" s="62">
        <v>21</v>
      </c>
      <c r="L50" s="62">
        <v>26</v>
      </c>
      <c r="M50" s="62">
        <v>23</v>
      </c>
      <c r="N50" s="62">
        <v>22</v>
      </c>
      <c r="O50" s="62">
        <v>26</v>
      </c>
      <c r="P50" s="62">
        <v>23</v>
      </c>
      <c r="Q50" s="62">
        <v>22</v>
      </c>
      <c r="R50" s="62">
        <v>11</v>
      </c>
      <c r="S50" s="62">
        <v>10</v>
      </c>
      <c r="T50" s="62">
        <v>9</v>
      </c>
      <c r="U50" s="62">
        <v>16</v>
      </c>
      <c r="V50" s="62">
        <v>14</v>
      </c>
      <c r="W50" s="62">
        <v>14</v>
      </c>
      <c r="X50" s="62">
        <v>14</v>
      </c>
      <c r="Y50" s="62">
        <v>13</v>
      </c>
      <c r="Z50" s="62">
        <v>12</v>
      </c>
      <c r="AA50" s="62">
        <v>9</v>
      </c>
      <c r="AB50" s="62">
        <v>7</v>
      </c>
      <c r="AC50" s="62">
        <v>7</v>
      </c>
      <c r="AD50" s="62">
        <v>10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5900</v>
      </c>
      <c r="M51" s="61">
        <v>5351.3499999999995</v>
      </c>
      <c r="N51" s="61">
        <v>7500</v>
      </c>
      <c r="O51" s="61">
        <v>5900</v>
      </c>
      <c r="P51" s="61">
        <v>5351.3499999999995</v>
      </c>
      <c r="Q51" s="61">
        <v>7500</v>
      </c>
      <c r="R51" s="61">
        <v>3000</v>
      </c>
      <c r="S51" s="61">
        <v>3000</v>
      </c>
      <c r="T51" s="61">
        <v>3000</v>
      </c>
      <c r="U51" s="61">
        <v>700</v>
      </c>
      <c r="V51" s="61">
        <v>700</v>
      </c>
      <c r="W51" s="61">
        <v>480</v>
      </c>
      <c r="X51" s="61">
        <v>500</v>
      </c>
      <c r="Y51" s="61">
        <v>500</v>
      </c>
      <c r="Z51" s="61">
        <v>440</v>
      </c>
      <c r="AA51" s="61">
        <v>4950</v>
      </c>
      <c r="AB51" s="61">
        <v>4950</v>
      </c>
      <c r="AC51" s="61">
        <v>3465</v>
      </c>
      <c r="AD51" s="61">
        <v>2300</v>
      </c>
    </row>
    <row r="52" spans="1:30" x14ac:dyDescent="0.25">
      <c r="D52" t="s">
        <v>98</v>
      </c>
      <c r="E52" s="63" t="s">
        <v>97</v>
      </c>
      <c r="F52" s="61">
        <v>275</v>
      </c>
      <c r="G52" s="61">
        <v>275</v>
      </c>
      <c r="H52" s="61">
        <v>256.19223075000002</v>
      </c>
      <c r="I52" s="61">
        <v>275</v>
      </c>
      <c r="J52" s="61">
        <v>275</v>
      </c>
      <c r="K52" s="61">
        <v>256.19223075000002</v>
      </c>
      <c r="L52" s="61">
        <v>375</v>
      </c>
      <c r="M52" s="61">
        <v>320</v>
      </c>
      <c r="N52" s="61">
        <v>320</v>
      </c>
      <c r="O52" s="61">
        <v>375</v>
      </c>
      <c r="P52" s="61">
        <v>320</v>
      </c>
      <c r="Q52" s="61">
        <v>320</v>
      </c>
      <c r="R52" s="61">
        <v>624.21471881999992</v>
      </c>
      <c r="S52" s="61">
        <v>580.70238970000003</v>
      </c>
      <c r="T52" s="61">
        <v>624.21471881999992</v>
      </c>
      <c r="U52" s="61">
        <v>150</v>
      </c>
      <c r="V52" s="61">
        <v>145.17559742500001</v>
      </c>
      <c r="W52" s="61">
        <v>128.09611537500001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</v>
      </c>
      <c r="AD52" s="61">
        <v>415.37300345599999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776.5</v>
      </c>
      <c r="G55" s="65">
        <v>724</v>
      </c>
      <c r="H55" s="65">
        <v>604.52499999999998</v>
      </c>
      <c r="I55" s="65">
        <v>756.4</v>
      </c>
      <c r="J55" s="65">
        <v>701.625</v>
      </c>
      <c r="K55" s="65">
        <v>597.08749999999998</v>
      </c>
      <c r="L55" s="65">
        <v>4080.2727272727275</v>
      </c>
      <c r="M55" s="65">
        <v>3680.4833333333331</v>
      </c>
      <c r="N55" s="65">
        <v>3118.4760000000001</v>
      </c>
      <c r="O55" s="65">
        <v>4023.4545454545455</v>
      </c>
      <c r="P55" s="65">
        <v>3611.0388888888888</v>
      </c>
      <c r="Q55" s="65">
        <v>3143.4760000000001</v>
      </c>
      <c r="R55" s="65">
        <v>1810</v>
      </c>
      <c r="S55" s="65">
        <v>1733</v>
      </c>
      <c r="T55" s="65">
        <v>1683</v>
      </c>
      <c r="U55" s="65">
        <v>315</v>
      </c>
      <c r="V55" s="65">
        <v>348</v>
      </c>
      <c r="W55" s="65">
        <v>264.45</v>
      </c>
      <c r="X55" s="65">
        <v>255</v>
      </c>
      <c r="Y55" s="65">
        <v>292.5</v>
      </c>
      <c r="Z55" s="65">
        <v>220.8125</v>
      </c>
      <c r="AA55" s="65">
        <v>1517</v>
      </c>
      <c r="AB55" s="65">
        <v>1587.6666666666667</v>
      </c>
      <c r="AC55" s="65">
        <v>1240.3166666666666</v>
      </c>
      <c r="AD55" s="65">
        <v>1273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8</v>
      </c>
      <c r="I56" s="66">
        <v>10</v>
      </c>
      <c r="J56" s="66">
        <v>8</v>
      </c>
      <c r="K56" s="66">
        <v>8</v>
      </c>
      <c r="L56" s="66">
        <v>11</v>
      </c>
      <c r="M56" s="66">
        <v>9</v>
      </c>
      <c r="N56" s="66">
        <v>10</v>
      </c>
      <c r="O56" s="66">
        <v>11</v>
      </c>
      <c r="P56" s="66">
        <v>9</v>
      </c>
      <c r="Q56" s="66">
        <v>10</v>
      </c>
      <c r="R56" s="66">
        <v>4</v>
      </c>
      <c r="S56" s="66">
        <v>4</v>
      </c>
      <c r="T56" s="66">
        <v>4</v>
      </c>
      <c r="U56" s="66">
        <v>6</v>
      </c>
      <c r="V56" s="66">
        <v>5</v>
      </c>
      <c r="W56" s="66">
        <v>5</v>
      </c>
      <c r="X56" s="66">
        <v>5</v>
      </c>
      <c r="Y56" s="66">
        <v>4</v>
      </c>
      <c r="Z56" s="66">
        <v>4</v>
      </c>
      <c r="AA56" s="66">
        <v>4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597.96269463636372</v>
      </c>
      <c r="G57" s="65">
        <v>497.035119485</v>
      </c>
      <c r="H57" s="65">
        <v>425.24358119444446</v>
      </c>
      <c r="I57" s="65">
        <v>597.96269463636372</v>
      </c>
      <c r="J57" s="65">
        <v>497.035119485</v>
      </c>
      <c r="K57" s="65">
        <v>425.24358119444446</v>
      </c>
      <c r="L57" s="65">
        <v>3232.2097062727275</v>
      </c>
      <c r="M57" s="65">
        <v>2830.5160753650002</v>
      </c>
      <c r="N57" s="65">
        <v>3128.0255640833329</v>
      </c>
      <c r="O57" s="65">
        <v>3232.2097062727275</v>
      </c>
      <c r="P57" s="65">
        <v>2830.5160753650002</v>
      </c>
      <c r="Q57" s="65">
        <v>3128.0255640833329</v>
      </c>
      <c r="R57" s="65">
        <v>961.05976066666665</v>
      </c>
      <c r="S57" s="65">
        <v>926.9007965666666</v>
      </c>
      <c r="T57" s="65">
        <v>1000</v>
      </c>
      <c r="U57" s="65">
        <v>264.47435256250003</v>
      </c>
      <c r="V57" s="65">
        <v>251.271949678125</v>
      </c>
      <c r="W57" s="65">
        <v>211.76201442187499</v>
      </c>
      <c r="X57" s="65">
        <v>76.605492307142868</v>
      </c>
      <c r="Y57" s="65">
        <v>63.50752560392857</v>
      </c>
      <c r="Z57" s="65">
        <v>53.488139102083331</v>
      </c>
      <c r="AA57" s="65">
        <v>2525</v>
      </c>
      <c r="AB57" s="65">
        <v>4950</v>
      </c>
      <c r="AC57" s="65">
        <v>3465</v>
      </c>
      <c r="AD57" s="65">
        <v>893.07460069119986</v>
      </c>
    </row>
    <row r="58" spans="1:30" x14ac:dyDescent="0.25">
      <c r="A58" s="64"/>
      <c r="C58" t="s">
        <v>43</v>
      </c>
      <c r="D58" t="s">
        <v>95</v>
      </c>
      <c r="F58" s="66">
        <v>11</v>
      </c>
      <c r="G58" s="66">
        <v>10</v>
      </c>
      <c r="H58" s="66">
        <v>9</v>
      </c>
      <c r="I58" s="66">
        <v>11</v>
      </c>
      <c r="J58" s="66">
        <v>10</v>
      </c>
      <c r="K58" s="66">
        <v>9</v>
      </c>
      <c r="L58" s="66">
        <v>11</v>
      </c>
      <c r="M58" s="66">
        <v>10</v>
      </c>
      <c r="N58" s="66">
        <v>9</v>
      </c>
      <c r="O58" s="66">
        <v>11</v>
      </c>
      <c r="P58" s="66">
        <v>10</v>
      </c>
      <c r="Q58" s="66">
        <v>9</v>
      </c>
      <c r="R58" s="66">
        <v>3</v>
      </c>
      <c r="S58" s="66">
        <v>3</v>
      </c>
      <c r="T58" s="66">
        <v>2</v>
      </c>
      <c r="U58" s="66">
        <v>8</v>
      </c>
      <c r="V58" s="66">
        <v>8</v>
      </c>
      <c r="W58" s="66">
        <v>8</v>
      </c>
      <c r="X58" s="66">
        <v>7</v>
      </c>
      <c r="Y58" s="66">
        <v>7</v>
      </c>
      <c r="Z58" s="66">
        <v>6</v>
      </c>
      <c r="AA58" s="66">
        <v>2</v>
      </c>
      <c r="AB58" s="66">
        <v>1</v>
      </c>
      <c r="AC58" s="66">
        <v>1</v>
      </c>
      <c r="AD58" s="66">
        <v>5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614.36698154999999</v>
      </c>
      <c r="G59" s="65">
        <v>578.35496265699999</v>
      </c>
      <c r="H59" s="65">
        <v>497.60496265699999</v>
      </c>
      <c r="I59" s="65">
        <v>594.18028339500006</v>
      </c>
      <c r="J59" s="65">
        <v>567.05528339500006</v>
      </c>
      <c r="K59" s="65">
        <v>479.480764502</v>
      </c>
      <c r="L59" s="65">
        <v>3866.6666666666665</v>
      </c>
      <c r="M59" s="65">
        <v>3241.6666666666665</v>
      </c>
      <c r="N59" s="65">
        <v>2640</v>
      </c>
      <c r="O59" s="65">
        <v>3826.6666666666665</v>
      </c>
      <c r="P59" s="65">
        <v>3204.1666666666665</v>
      </c>
      <c r="Q59" s="65">
        <v>2613.75</v>
      </c>
      <c r="R59" s="65">
        <v>1808.0715729399999</v>
      </c>
      <c r="S59" s="65">
        <v>1392.1073594099998</v>
      </c>
      <c r="T59" s="65">
        <v>1352.0715729399999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1575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2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22</v>
      </c>
      <c r="B62" t="s">
        <v>100</v>
      </c>
      <c r="C62" t="s">
        <v>42</v>
      </c>
      <c r="D62" t="s">
        <v>101</v>
      </c>
      <c r="F62" s="65">
        <v>653.12859794999997</v>
      </c>
      <c r="G62" s="65">
        <v>580.31806969853324</v>
      </c>
      <c r="H62" s="65">
        <v>473.68747209186665</v>
      </c>
      <c r="I62" s="65">
        <v>648.08192341125005</v>
      </c>
      <c r="J62" s="65">
        <v>577.30482189533336</v>
      </c>
      <c r="K62" s="65">
        <v>468.85435258386667</v>
      </c>
      <c r="L62" s="65">
        <v>3780.2871179333333</v>
      </c>
      <c r="M62" s="65">
        <v>3389.6543395464287</v>
      </c>
      <c r="N62" s="65">
        <v>3214.4450054821427</v>
      </c>
      <c r="O62" s="65">
        <v>3772.2871179333333</v>
      </c>
      <c r="P62" s="65">
        <v>3381.6186252607145</v>
      </c>
      <c r="Q62" s="65">
        <v>3262.3914340535712</v>
      </c>
      <c r="R62" s="65">
        <v>1472.4848572600001</v>
      </c>
      <c r="S62" s="65">
        <v>1244.1528514199999</v>
      </c>
      <c r="T62" s="65">
        <v>1292.7024531366667</v>
      </c>
      <c r="U62" s="65">
        <v>290.88810558727272</v>
      </c>
      <c r="V62" s="65">
        <v>281.28635803499998</v>
      </c>
      <c r="W62" s="65">
        <v>237.75640512136363</v>
      </c>
      <c r="X62" s="65">
        <v>76.563588024599994</v>
      </c>
      <c r="Y62" s="65">
        <v>67.395011332349995</v>
      </c>
      <c r="Z62" s="65">
        <v>58.424072621566665</v>
      </c>
      <c r="AA62" s="65">
        <v>1979.8899384999997</v>
      </c>
      <c r="AB62" s="65">
        <v>2124.559472768</v>
      </c>
      <c r="AC62" s="65">
        <v>1527.3297363839999</v>
      </c>
      <c r="AD62" s="65">
        <v>1104.2966254319999</v>
      </c>
    </row>
    <row r="63" spans="1:30" x14ac:dyDescent="0.25">
      <c r="A63" s="64"/>
      <c r="C63" t="s">
        <v>42</v>
      </c>
      <c r="D63" t="s">
        <v>95</v>
      </c>
      <c r="F63" s="66">
        <v>16</v>
      </c>
      <c r="G63" s="66">
        <v>15</v>
      </c>
      <c r="H63" s="66">
        <v>15</v>
      </c>
      <c r="I63" s="66">
        <v>16</v>
      </c>
      <c r="J63" s="66">
        <v>15</v>
      </c>
      <c r="K63" s="66">
        <v>15</v>
      </c>
      <c r="L63" s="66">
        <v>15</v>
      </c>
      <c r="M63" s="66">
        <v>14</v>
      </c>
      <c r="N63" s="66">
        <v>14</v>
      </c>
      <c r="O63" s="66">
        <v>15</v>
      </c>
      <c r="P63" s="66">
        <v>14</v>
      </c>
      <c r="Q63" s="66">
        <v>14</v>
      </c>
      <c r="R63" s="66">
        <v>7</v>
      </c>
      <c r="S63" s="66">
        <v>6</v>
      </c>
      <c r="T63" s="66">
        <v>6</v>
      </c>
      <c r="U63" s="66">
        <v>11</v>
      </c>
      <c r="V63" s="66">
        <v>11</v>
      </c>
      <c r="W63" s="66">
        <v>11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8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793.75</v>
      </c>
      <c r="G64" s="65">
        <v>741.66666666666663</v>
      </c>
      <c r="H64" s="65">
        <v>710</v>
      </c>
      <c r="I64" s="65">
        <v>793.75</v>
      </c>
      <c r="J64" s="65">
        <v>741.66666666666663</v>
      </c>
      <c r="K64" s="65">
        <v>710</v>
      </c>
      <c r="L64" s="65">
        <v>3056.6</v>
      </c>
      <c r="M64" s="65">
        <v>2625.3374999999996</v>
      </c>
      <c r="N64" s="65">
        <v>2792.2649999999999</v>
      </c>
      <c r="O64" s="65">
        <v>3056.6</v>
      </c>
      <c r="P64" s="65">
        <v>2625.3374999999996</v>
      </c>
      <c r="Q64" s="65">
        <v>2792.2649999999999</v>
      </c>
      <c r="R64" s="65">
        <v>2100</v>
      </c>
      <c r="S64" s="65">
        <v>2100</v>
      </c>
      <c r="T64" s="65">
        <v>2100</v>
      </c>
      <c r="U64" s="65">
        <v>205</v>
      </c>
      <c r="V64" s="65">
        <v>205</v>
      </c>
      <c r="W64" s="65">
        <v>250</v>
      </c>
      <c r="X64" s="65">
        <v>500</v>
      </c>
      <c r="Y64" s="65">
        <v>470</v>
      </c>
      <c r="Z64" s="65">
        <v>345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5</v>
      </c>
      <c r="M65" s="66">
        <v>4</v>
      </c>
      <c r="N65" s="66">
        <v>4</v>
      </c>
      <c r="O65" s="66">
        <v>5</v>
      </c>
      <c r="P65" s="66">
        <v>4</v>
      </c>
      <c r="Q65" s="66">
        <v>4</v>
      </c>
      <c r="R65" s="66">
        <v>2</v>
      </c>
      <c r="S65" s="66">
        <v>2</v>
      </c>
      <c r="T65" s="66">
        <v>2</v>
      </c>
      <c r="U65" s="66">
        <v>2</v>
      </c>
      <c r="V65" s="66">
        <v>2</v>
      </c>
      <c r="W65" s="66">
        <v>1</v>
      </c>
      <c r="X65" s="66">
        <v>2</v>
      </c>
      <c r="Y65" s="66">
        <v>2</v>
      </c>
      <c r="Z65" s="66">
        <v>2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7</v>
      </c>
      <c r="B66" t="s">
        <v>100</v>
      </c>
      <c r="C66" t="s">
        <v>48</v>
      </c>
      <c r="D66" t="s">
        <v>101</v>
      </c>
      <c r="F66" s="65">
        <v>635</v>
      </c>
      <c r="G66" s="65">
        <v>536.5</v>
      </c>
      <c r="H66" s="65">
        <v>472.83333333333331</v>
      </c>
      <c r="I66" s="65">
        <v>594.79999999999995</v>
      </c>
      <c r="J66" s="65">
        <v>491.75</v>
      </c>
      <c r="K66" s="65">
        <v>453</v>
      </c>
      <c r="L66" s="65">
        <v>4010</v>
      </c>
      <c r="M66" s="65">
        <v>3299.5</v>
      </c>
      <c r="N66" s="65">
        <v>2771.4250000000002</v>
      </c>
      <c r="O66" s="65">
        <v>3885</v>
      </c>
      <c r="P66" s="65">
        <v>3143.25</v>
      </c>
      <c r="Q66" s="65">
        <v>2646.4250000000002</v>
      </c>
      <c r="R66" s="65">
        <v>1040</v>
      </c>
      <c r="S66" s="65">
        <v>832</v>
      </c>
      <c r="T66" s="65">
        <v>832</v>
      </c>
      <c r="U66" s="65">
        <v>350</v>
      </c>
      <c r="V66" s="65">
        <v>700</v>
      </c>
      <c r="W66" s="65">
        <v>302.5</v>
      </c>
      <c r="X66" s="65">
        <v>75</v>
      </c>
      <c r="Y66" s="65">
        <v>105</v>
      </c>
      <c r="Z66" s="65">
        <v>68.25</v>
      </c>
      <c r="AA66" s="65">
        <v>784</v>
      </c>
      <c r="AB66" s="65">
        <v>263</v>
      </c>
      <c r="AC66" s="65">
        <v>170.95000000000002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5</v>
      </c>
      <c r="G67" s="66">
        <v>4</v>
      </c>
      <c r="H67" s="66">
        <v>3</v>
      </c>
      <c r="I67" s="66">
        <v>5</v>
      </c>
      <c r="J67" s="66">
        <v>4</v>
      </c>
      <c r="K67" s="66">
        <v>3</v>
      </c>
      <c r="L67" s="66">
        <v>5</v>
      </c>
      <c r="M67" s="66">
        <v>4</v>
      </c>
      <c r="N67" s="66">
        <v>4</v>
      </c>
      <c r="O67" s="66">
        <v>5</v>
      </c>
      <c r="P67" s="66">
        <v>4</v>
      </c>
      <c r="Q67" s="66">
        <v>4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571.71839765714287</v>
      </c>
      <c r="G69" s="65">
        <v>483.82854195984612</v>
      </c>
      <c r="H69" s="65">
        <v>450.56767344816666</v>
      </c>
      <c r="I69" s="65">
        <v>559.80791247000002</v>
      </c>
      <c r="J69" s="65">
        <v>475.31325603307693</v>
      </c>
      <c r="K69" s="65">
        <v>445.83877406316668</v>
      </c>
      <c r="L69" s="65">
        <v>3454.1774437692311</v>
      </c>
      <c r="M69" s="65">
        <v>3014.8467294708335</v>
      </c>
      <c r="N69" s="65">
        <v>2863.9941730625001</v>
      </c>
      <c r="O69" s="65">
        <v>3406.1005206923078</v>
      </c>
      <c r="P69" s="65">
        <v>2962.7633961375</v>
      </c>
      <c r="Q69" s="65">
        <v>2822.3275063958336</v>
      </c>
      <c r="R69" s="65">
        <v>1181.4788001639999</v>
      </c>
      <c r="S69" s="65">
        <v>851.2292771299999</v>
      </c>
      <c r="T69" s="65">
        <v>1136.0536797049999</v>
      </c>
      <c r="U69" s="65">
        <v>302.47691614600001</v>
      </c>
      <c r="V69" s="65">
        <v>307.68332648722225</v>
      </c>
      <c r="W69" s="65">
        <v>246.65704563349999</v>
      </c>
      <c r="X69" s="65">
        <v>73.954485030749993</v>
      </c>
      <c r="Y69" s="65">
        <v>64.992873331928564</v>
      </c>
      <c r="Z69" s="65">
        <v>54.086108932349994</v>
      </c>
      <c r="AA69" s="65">
        <v>2660.1132103333334</v>
      </c>
      <c r="AB69" s="65">
        <v>2274.59912128</v>
      </c>
      <c r="AC69" s="65">
        <v>1509.1162273066666</v>
      </c>
      <c r="AD69" s="65">
        <v>952.56216724266676</v>
      </c>
    </row>
    <row r="70" spans="1:30" x14ac:dyDescent="0.25">
      <c r="C70" t="s">
        <v>41</v>
      </c>
      <c r="D70" t="s">
        <v>95</v>
      </c>
      <c r="F70" s="66">
        <v>14</v>
      </c>
      <c r="G70" s="66">
        <v>13</v>
      </c>
      <c r="H70" s="66">
        <v>12</v>
      </c>
      <c r="I70" s="66">
        <v>14</v>
      </c>
      <c r="J70" s="66">
        <v>13</v>
      </c>
      <c r="K70" s="66">
        <v>12</v>
      </c>
      <c r="L70" s="66">
        <v>13</v>
      </c>
      <c r="M70" s="66">
        <v>12</v>
      </c>
      <c r="N70" s="66">
        <v>12</v>
      </c>
      <c r="O70" s="66">
        <v>13</v>
      </c>
      <c r="P70" s="66">
        <v>12</v>
      </c>
      <c r="Q70" s="66">
        <v>12</v>
      </c>
      <c r="R70" s="66">
        <v>5</v>
      </c>
      <c r="S70" s="66">
        <v>4</v>
      </c>
      <c r="T70" s="66">
        <v>4</v>
      </c>
      <c r="U70" s="66">
        <v>10</v>
      </c>
      <c r="V70" s="66">
        <v>9</v>
      </c>
      <c r="W70" s="66">
        <v>10</v>
      </c>
      <c r="X70" s="66">
        <v>8</v>
      </c>
      <c r="Y70" s="66">
        <v>7</v>
      </c>
      <c r="Z70" s="66">
        <v>6</v>
      </c>
      <c r="AA70" s="66">
        <v>3</v>
      </c>
      <c r="AB70" s="66">
        <v>3</v>
      </c>
      <c r="AC70" s="66">
        <v>3</v>
      </c>
      <c r="AD70" s="66">
        <v>6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814</v>
      </c>
      <c r="G71" s="65">
        <v>818.66666666666663</v>
      </c>
      <c r="H71" s="65">
        <v>731.16666666666663</v>
      </c>
      <c r="I71" s="65">
        <v>814</v>
      </c>
      <c r="J71" s="65">
        <v>818.66666666666663</v>
      </c>
      <c r="K71" s="65">
        <v>731.16666666666663</v>
      </c>
      <c r="L71" s="65">
        <v>4250</v>
      </c>
      <c r="M71" s="65">
        <v>3833.3333333333335</v>
      </c>
      <c r="N71" s="65">
        <v>3750</v>
      </c>
      <c r="O71" s="65">
        <v>4250</v>
      </c>
      <c r="P71" s="65">
        <v>3833.3333333333335</v>
      </c>
      <c r="Q71" s="65">
        <v>4000</v>
      </c>
      <c r="R71" s="65">
        <v>2000</v>
      </c>
      <c r="S71" s="65">
        <v>1900</v>
      </c>
      <c r="T71" s="65">
        <v>1700</v>
      </c>
      <c r="U71" s="65">
        <v>162.5</v>
      </c>
      <c r="V71" s="65">
        <v>162.5</v>
      </c>
      <c r="W71" s="65">
        <v>149.375</v>
      </c>
      <c r="X71" s="65">
        <v>125</v>
      </c>
      <c r="Y71" s="65">
        <v>125</v>
      </c>
      <c r="Z71" s="65">
        <v>125</v>
      </c>
      <c r="AA71" s="65">
        <v>2100</v>
      </c>
      <c r="AB71" s="65">
        <v>3000</v>
      </c>
      <c r="AC71" s="65">
        <v>2550</v>
      </c>
      <c r="AD71" s="65">
        <v>1219</v>
      </c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>
        <v>1</v>
      </c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791.42857142857144</v>
      </c>
      <c r="G73" s="65">
        <v>721.66666666666663</v>
      </c>
      <c r="H73" s="65">
        <v>508.91666666666669</v>
      </c>
      <c r="I73" s="65">
        <v>775</v>
      </c>
      <c r="J73" s="65">
        <v>702.75</v>
      </c>
      <c r="K73" s="65">
        <v>496.375</v>
      </c>
      <c r="L73" s="65">
        <v>3766.625</v>
      </c>
      <c r="M73" s="65">
        <v>3353.7642857142855</v>
      </c>
      <c r="N73" s="65">
        <v>3091.2942857142853</v>
      </c>
      <c r="O73" s="65">
        <v>3751.625</v>
      </c>
      <c r="P73" s="65">
        <v>3337.6928571428571</v>
      </c>
      <c r="Q73" s="65">
        <v>3080.0442857142853</v>
      </c>
      <c r="R73" s="65">
        <v>1910</v>
      </c>
      <c r="S73" s="65">
        <v>1798</v>
      </c>
      <c r="T73" s="65">
        <v>1636</v>
      </c>
      <c r="U73" s="65">
        <v>327.5</v>
      </c>
      <c r="V73" s="65">
        <v>370</v>
      </c>
      <c r="W73" s="65">
        <v>352.5</v>
      </c>
      <c r="X73" s="65">
        <v>239.8</v>
      </c>
      <c r="Y73" s="65">
        <v>227.8</v>
      </c>
      <c r="Z73" s="65">
        <v>166.91</v>
      </c>
      <c r="AA73" s="65">
        <v>691.75</v>
      </c>
      <c r="AB73" s="65">
        <v>854</v>
      </c>
      <c r="AC73" s="65">
        <v>576.75</v>
      </c>
      <c r="AD73" s="65">
        <v>1500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4</v>
      </c>
      <c r="U74" s="66">
        <v>4</v>
      </c>
      <c r="V74" s="66">
        <v>3</v>
      </c>
      <c r="W74" s="66">
        <v>2</v>
      </c>
      <c r="X74" s="66">
        <v>5</v>
      </c>
      <c r="Y74" s="66">
        <v>5</v>
      </c>
      <c r="Z74" s="66">
        <v>5</v>
      </c>
      <c r="AA74" s="66">
        <v>4</v>
      </c>
      <c r="AB74" s="66">
        <v>3</v>
      </c>
      <c r="AC74" s="66">
        <v>3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769.63636363636363</v>
      </c>
      <c r="G76" s="65">
        <v>694.11111111111109</v>
      </c>
      <c r="H76" s="65">
        <v>610.5</v>
      </c>
      <c r="I76" s="65">
        <v>759.63636363636363</v>
      </c>
      <c r="J76" s="65">
        <v>684.33333333333337</v>
      </c>
      <c r="K76" s="65">
        <v>610.5</v>
      </c>
      <c r="L76" s="65">
        <v>3879.1666666666665</v>
      </c>
      <c r="M76" s="65">
        <v>3469.8</v>
      </c>
      <c r="N76" s="65">
        <v>3104.8363636363633</v>
      </c>
      <c r="O76" s="65">
        <v>3827.0833333333335</v>
      </c>
      <c r="P76" s="65">
        <v>3407.3</v>
      </c>
      <c r="Q76" s="65">
        <v>3127.5636363636363</v>
      </c>
      <c r="R76" s="65">
        <v>1850</v>
      </c>
      <c r="S76" s="65">
        <v>1825</v>
      </c>
      <c r="T76" s="65">
        <v>1775</v>
      </c>
      <c r="U76" s="65">
        <v>210</v>
      </c>
      <c r="V76" s="65">
        <v>211.66666666666666</v>
      </c>
      <c r="W76" s="65">
        <v>190.67857142857142</v>
      </c>
      <c r="X76" s="65">
        <v>233.33333333333334</v>
      </c>
      <c r="Y76" s="65">
        <v>251.4</v>
      </c>
      <c r="Z76" s="65">
        <v>196.9</v>
      </c>
      <c r="AA76" s="65">
        <v>2662.5</v>
      </c>
      <c r="AB76" s="65">
        <v>3150</v>
      </c>
      <c r="AC76" s="65">
        <v>2338.3333333333335</v>
      </c>
      <c r="AD76" s="65">
        <v>1254.75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9</v>
      </c>
      <c r="I77" s="66">
        <v>11</v>
      </c>
      <c r="J77" s="66">
        <v>9</v>
      </c>
      <c r="K77" s="66">
        <v>9</v>
      </c>
      <c r="L77" s="66">
        <v>12</v>
      </c>
      <c r="M77" s="66">
        <v>10</v>
      </c>
      <c r="N77" s="66">
        <v>11</v>
      </c>
      <c r="O77" s="66">
        <v>12</v>
      </c>
      <c r="P77" s="66">
        <v>10</v>
      </c>
      <c r="Q77" s="66">
        <v>11</v>
      </c>
      <c r="R77" s="66">
        <v>4</v>
      </c>
      <c r="S77" s="66">
        <v>4</v>
      </c>
      <c r="T77" s="66">
        <v>4</v>
      </c>
      <c r="U77" s="66">
        <v>7</v>
      </c>
      <c r="V77" s="66">
        <v>6</v>
      </c>
      <c r="W77" s="66">
        <v>7</v>
      </c>
      <c r="X77" s="66">
        <v>6</v>
      </c>
      <c r="Y77" s="66">
        <v>5</v>
      </c>
      <c r="Z77" s="66">
        <v>5</v>
      </c>
      <c r="AA77" s="66">
        <v>4</v>
      </c>
      <c r="AB77" s="66">
        <v>3</v>
      </c>
      <c r="AC77" s="66">
        <v>3</v>
      </c>
      <c r="AD77" s="66">
        <v>4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570.71428571428567</v>
      </c>
      <c r="G78" s="65">
        <v>544.42857142857144</v>
      </c>
      <c r="H78" s="65">
        <v>441.7833333333333</v>
      </c>
      <c r="I78" s="65">
        <v>557.71428571428567</v>
      </c>
      <c r="J78" s="65">
        <v>531.42857142857144</v>
      </c>
      <c r="K78" s="65">
        <v>431.86666666666662</v>
      </c>
      <c r="L78" s="65">
        <v>3096.1428571428573</v>
      </c>
      <c r="M78" s="65">
        <v>2869.4785714285713</v>
      </c>
      <c r="N78" s="65">
        <v>2444.3433333333332</v>
      </c>
      <c r="O78" s="65">
        <v>3096.1428571428573</v>
      </c>
      <c r="P78" s="65">
        <v>2869.4785714285713</v>
      </c>
      <c r="Q78" s="65">
        <v>2444.3433333333332</v>
      </c>
      <c r="R78" s="65">
        <v>1480</v>
      </c>
      <c r="S78" s="65">
        <v>916</v>
      </c>
      <c r="T78" s="65">
        <v>1184</v>
      </c>
      <c r="U78" s="65">
        <v>443</v>
      </c>
      <c r="V78" s="65">
        <v>437</v>
      </c>
      <c r="W78" s="65">
        <v>350.875</v>
      </c>
      <c r="X78" s="65">
        <v>75</v>
      </c>
      <c r="Y78" s="65">
        <v>73</v>
      </c>
      <c r="Z78" s="65">
        <v>48.75</v>
      </c>
      <c r="AA78" s="65">
        <v>280.5</v>
      </c>
      <c r="AB78" s="65">
        <v>160.44999999999999</v>
      </c>
      <c r="AC78" s="65">
        <v>162.67500000000001</v>
      </c>
      <c r="AD78" s="65">
        <v>900</v>
      </c>
    </row>
    <row r="79" spans="1:30" x14ac:dyDescent="0.25">
      <c r="C79" t="s">
        <v>43</v>
      </c>
      <c r="D79" t="s">
        <v>95</v>
      </c>
      <c r="F79" s="66">
        <v>7</v>
      </c>
      <c r="G79" s="66">
        <v>7</v>
      </c>
      <c r="H79" s="66">
        <v>6</v>
      </c>
      <c r="I79" s="66">
        <v>7</v>
      </c>
      <c r="J79" s="66">
        <v>7</v>
      </c>
      <c r="K79" s="66">
        <v>6</v>
      </c>
      <c r="L79" s="66">
        <v>7</v>
      </c>
      <c r="M79" s="66">
        <v>7</v>
      </c>
      <c r="N79" s="66">
        <v>6</v>
      </c>
      <c r="O79" s="66">
        <v>7</v>
      </c>
      <c r="P79" s="66">
        <v>7</v>
      </c>
      <c r="Q79" s="66">
        <v>6</v>
      </c>
      <c r="R79" s="66">
        <v>3</v>
      </c>
      <c r="S79" s="66">
        <v>2</v>
      </c>
      <c r="T79" s="66">
        <v>3</v>
      </c>
      <c r="U79" s="66">
        <v>5</v>
      </c>
      <c r="V79" s="66">
        <v>5</v>
      </c>
      <c r="W79" s="66">
        <v>4</v>
      </c>
      <c r="X79" s="66">
        <v>3</v>
      </c>
      <c r="Y79" s="66">
        <v>3</v>
      </c>
      <c r="Z79" s="66">
        <v>3</v>
      </c>
      <c r="AA79" s="66">
        <v>2</v>
      </c>
      <c r="AB79" s="66">
        <v>2</v>
      </c>
      <c r="AC79" s="66">
        <v>2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619.86536674285708</v>
      </c>
      <c r="G80" s="65">
        <v>502.961840913</v>
      </c>
      <c r="H80" s="65">
        <v>418.10201356299996</v>
      </c>
      <c r="I80" s="65">
        <v>608.3301106542857</v>
      </c>
      <c r="J80" s="65">
        <v>495.42872140499998</v>
      </c>
      <c r="K80" s="65">
        <v>406.019214793</v>
      </c>
      <c r="L80" s="65">
        <v>3969.0511281666672</v>
      </c>
      <c r="M80" s="65">
        <v>3274.03215073</v>
      </c>
      <c r="N80" s="65">
        <v>3687.5460153499998</v>
      </c>
      <c r="O80" s="65">
        <v>3949.0511281666672</v>
      </c>
      <c r="P80" s="65">
        <v>3251.53215073</v>
      </c>
      <c r="Q80" s="65">
        <v>3671.7960153499998</v>
      </c>
      <c r="R80" s="65">
        <v>1235.7980002733332</v>
      </c>
      <c r="S80" s="65">
        <v>1121.6390361733331</v>
      </c>
      <c r="T80" s="65">
        <v>1068.1073594099998</v>
      </c>
      <c r="U80" s="65">
        <v>243.69229036499999</v>
      </c>
      <c r="V80" s="65">
        <v>249.71664612833331</v>
      </c>
      <c r="W80" s="65">
        <v>244.02348544500001</v>
      </c>
      <c r="X80" s="65">
        <v>58.127176049200003</v>
      </c>
      <c r="Y80" s="65">
        <v>48.590022664699994</v>
      </c>
      <c r="Z80" s="65">
        <v>38.329163398524997</v>
      </c>
      <c r="AA80" s="65">
        <v>1245.4465436666667</v>
      </c>
      <c r="AB80" s="65">
        <v>1307.4486819199999</v>
      </c>
      <c r="AC80" s="65">
        <v>733.62434095999993</v>
      </c>
      <c r="AD80" s="65">
        <v>1238.4576678186666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5</v>
      </c>
      <c r="N81" s="66">
        <v>5</v>
      </c>
      <c r="O81" s="66">
        <v>6</v>
      </c>
      <c r="P81" s="66">
        <v>5</v>
      </c>
      <c r="Q81" s="66">
        <v>5</v>
      </c>
      <c r="R81" s="66">
        <v>3</v>
      </c>
      <c r="S81" s="66">
        <v>3</v>
      </c>
      <c r="T81" s="66">
        <v>2</v>
      </c>
      <c r="U81" s="66">
        <v>4</v>
      </c>
      <c r="V81" s="66">
        <v>3</v>
      </c>
      <c r="W81" s="66">
        <v>3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3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43</v>
      </c>
      <c r="F7" s="57">
        <v>360</v>
      </c>
      <c r="G7" s="57">
        <v>360</v>
      </c>
      <c r="H7" s="57"/>
      <c r="I7" s="57">
        <v>360</v>
      </c>
      <c r="J7" s="57">
        <v>360</v>
      </c>
      <c r="K7" s="57"/>
      <c r="L7" s="57">
        <v>1500</v>
      </c>
      <c r="M7" s="57">
        <v>1500</v>
      </c>
      <c r="N7" s="57"/>
      <c r="O7" s="57">
        <v>1500</v>
      </c>
      <c r="P7" s="57">
        <v>1500</v>
      </c>
      <c r="Q7" s="57"/>
      <c r="R7" s="57">
        <v>1500</v>
      </c>
      <c r="S7" s="57">
        <v>1500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7">
        <v>4000</v>
      </c>
      <c r="M10" s="57">
        <v>3750</v>
      </c>
      <c r="N10" s="57">
        <v>2625</v>
      </c>
      <c r="O10" s="57">
        <v>3880</v>
      </c>
      <c r="P10" s="57">
        <v>3637.5</v>
      </c>
      <c r="Q10" s="57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2600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233.24069220000001</v>
      </c>
      <c r="G18" s="57">
        <v>233.24069220000001</v>
      </c>
      <c r="H18" s="57"/>
      <c r="I18" s="57">
        <v>233.24069220000001</v>
      </c>
      <c r="J18" s="57">
        <v>233.24069220000001</v>
      </c>
      <c r="K18" s="57"/>
      <c r="L18" s="57">
        <v>1010.7096662</v>
      </c>
      <c r="M18" s="57">
        <v>1010.7096662</v>
      </c>
      <c r="N18" s="57"/>
      <c r="O18" s="57">
        <v>1010.7096662</v>
      </c>
      <c r="P18" s="57">
        <v>1010.7096662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490</v>
      </c>
      <c r="G19" s="57">
        <v>490</v>
      </c>
      <c r="H19" s="57">
        <v>318.5</v>
      </c>
      <c r="I19" s="57">
        <v>399</v>
      </c>
      <c r="J19" s="57">
        <v>399</v>
      </c>
      <c r="K19" s="57">
        <v>259</v>
      </c>
      <c r="L19" s="57">
        <v>2800</v>
      </c>
      <c r="M19" s="57">
        <v>2800</v>
      </c>
      <c r="N19" s="57">
        <v>1820</v>
      </c>
      <c r="O19" s="57">
        <v>2800</v>
      </c>
      <c r="P19" s="57">
        <v>2800</v>
      </c>
      <c r="Q19" s="57">
        <v>1820</v>
      </c>
      <c r="R19" s="57">
        <v>1040</v>
      </c>
      <c r="S19" s="57">
        <v>832</v>
      </c>
      <c r="T19" s="57">
        <v>832</v>
      </c>
      <c r="U19" s="57">
        <v>700</v>
      </c>
      <c r="V19" s="57">
        <v>700</v>
      </c>
      <c r="W19" s="57">
        <v>455</v>
      </c>
      <c r="X19" s="57">
        <v>105</v>
      </c>
      <c r="Y19" s="57">
        <v>105</v>
      </c>
      <c r="Z19" s="57">
        <v>68.25</v>
      </c>
      <c r="AA19" s="57">
        <v>368</v>
      </c>
      <c r="AB19" s="57">
        <v>263</v>
      </c>
      <c r="AC19" s="57">
        <v>170.95000000000002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1200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585</v>
      </c>
      <c r="G22" s="57">
        <v>556</v>
      </c>
      <c r="H22" s="57"/>
      <c r="I22" s="57">
        <v>585</v>
      </c>
      <c r="J22" s="57">
        <v>556</v>
      </c>
      <c r="K22" s="57"/>
      <c r="L22" s="57">
        <v>4550</v>
      </c>
      <c r="M22" s="57">
        <v>4323</v>
      </c>
      <c r="N22" s="57">
        <v>3890.7000000000003</v>
      </c>
      <c r="O22" s="57">
        <v>4550</v>
      </c>
      <c r="P22" s="57">
        <v>4323</v>
      </c>
      <c r="Q22" s="57">
        <v>3890.7000000000003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410</v>
      </c>
      <c r="G23" s="57">
        <v>410</v>
      </c>
      <c r="H23" s="57">
        <v>328</v>
      </c>
      <c r="I23" s="57">
        <v>410</v>
      </c>
      <c r="J23" s="57">
        <v>410</v>
      </c>
      <c r="K23" s="57">
        <v>328</v>
      </c>
      <c r="L23" s="57">
        <v>3500</v>
      </c>
      <c r="M23" s="57">
        <v>3500</v>
      </c>
      <c r="N23" s="57">
        <v>2800</v>
      </c>
      <c r="O23" s="57">
        <v>3500</v>
      </c>
      <c r="P23" s="57">
        <v>3500</v>
      </c>
      <c r="Q23" s="57">
        <v>2800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1200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750</v>
      </c>
      <c r="G28" s="57">
        <v>750</v>
      </c>
      <c r="H28" s="57">
        <v>637.5</v>
      </c>
      <c r="I28" s="57">
        <v>750</v>
      </c>
      <c r="J28" s="57">
        <v>750</v>
      </c>
      <c r="K28" s="57">
        <v>637.5</v>
      </c>
      <c r="L28" s="57">
        <v>5000</v>
      </c>
      <c r="M28" s="57">
        <v>4500</v>
      </c>
      <c r="N28" s="57">
        <v>4250</v>
      </c>
      <c r="O28" s="57">
        <v>5000</v>
      </c>
      <c r="P28" s="57">
        <v>4500</v>
      </c>
      <c r="Q28" s="57">
        <v>5000</v>
      </c>
      <c r="R28" s="57">
        <v>2000</v>
      </c>
      <c r="S28" s="57">
        <v>1900</v>
      </c>
      <c r="T28" s="57">
        <v>1700</v>
      </c>
      <c r="U28" s="57">
        <v>175</v>
      </c>
      <c r="V28" s="57">
        <v>175</v>
      </c>
      <c r="W28" s="57">
        <v>148.75</v>
      </c>
      <c r="X28" s="57"/>
      <c r="Y28" s="57"/>
      <c r="Z28" s="57"/>
      <c r="AA28" s="57">
        <v>3000</v>
      </c>
      <c r="AB28" s="57">
        <v>3000</v>
      </c>
      <c r="AC28" s="57">
        <v>2550</v>
      </c>
      <c r="AD28" s="57">
        <v>1219</v>
      </c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297.381882555</v>
      </c>
      <c r="G30" s="57">
        <v>252.67741655</v>
      </c>
      <c r="H30" s="57">
        <v>252.67741655</v>
      </c>
      <c r="I30" s="57">
        <v>297.381882555</v>
      </c>
      <c r="J30" s="57">
        <v>252.67741655</v>
      </c>
      <c r="K30" s="57">
        <v>252.67741655</v>
      </c>
      <c r="L30" s="57">
        <v>2379.05506044</v>
      </c>
      <c r="M30" s="57">
        <v>1903.2440483520002</v>
      </c>
      <c r="N30" s="57">
        <v>1904.7989863</v>
      </c>
      <c r="O30" s="57">
        <v>2379.05506044</v>
      </c>
      <c r="P30" s="57">
        <v>1903.2440483520002</v>
      </c>
      <c r="Q30" s="57">
        <v>1904.7989863</v>
      </c>
      <c r="R30" s="57"/>
      <c r="S30" s="57"/>
      <c r="T30" s="57"/>
      <c r="U30" s="57"/>
      <c r="V30" s="57"/>
      <c r="W30" s="57"/>
      <c r="X30" s="57">
        <v>77.746897400000009</v>
      </c>
      <c r="Y30" s="57">
        <v>62.197517920000003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256.56476142000002</v>
      </c>
      <c r="G31" s="57"/>
      <c r="H31" s="57">
        <v>205.25180913600002</v>
      </c>
      <c r="I31" s="57">
        <v>256.56476142000002</v>
      </c>
      <c r="J31" s="57"/>
      <c r="K31" s="57">
        <v>205.25180913600002</v>
      </c>
      <c r="L31" s="57">
        <v>1418.8808775500002</v>
      </c>
      <c r="M31" s="57">
        <v>1091.5587311901495</v>
      </c>
      <c r="N31" s="57">
        <v>1135.1047020400001</v>
      </c>
      <c r="O31" s="57">
        <v>1418.8808775500002</v>
      </c>
      <c r="P31" s="57">
        <v>1091.5587311901495</v>
      </c>
      <c r="Q31" s="57">
        <v>1135.1047020400001</v>
      </c>
      <c r="R31" s="57">
        <v>995.16028672000004</v>
      </c>
      <c r="S31" s="57">
        <v>992.3552505050385</v>
      </c>
      <c r="T31" s="57">
        <v>796.12822937600004</v>
      </c>
      <c r="U31" s="57"/>
      <c r="V31" s="57"/>
      <c r="W31" s="57"/>
      <c r="X31" s="57"/>
      <c r="Y31" s="57"/>
      <c r="Z31" s="57"/>
      <c r="AA31" s="57">
        <v>193</v>
      </c>
      <c r="AB31" s="57">
        <v>57.899999999999991</v>
      </c>
      <c r="AC31" s="57">
        <v>154.4</v>
      </c>
      <c r="AD31" s="57"/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600</v>
      </c>
      <c r="H32" s="57">
        <v>350</v>
      </c>
      <c r="I32" s="57">
        <v>700</v>
      </c>
      <c r="J32" s="57">
        <v>600</v>
      </c>
      <c r="K32" s="57">
        <v>350</v>
      </c>
      <c r="L32" s="57">
        <v>5000</v>
      </c>
      <c r="M32" s="57">
        <v>5000</v>
      </c>
      <c r="N32" s="57">
        <v>7500</v>
      </c>
      <c r="O32" s="57">
        <v>5000</v>
      </c>
      <c r="P32" s="57">
        <v>5000</v>
      </c>
      <c r="Q32" s="57">
        <v>7500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>
        <v>1000</v>
      </c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310.98758960000004</v>
      </c>
      <c r="G35" s="57">
        <v>264.33945116000001</v>
      </c>
      <c r="H35" s="57">
        <v>233.24069220000001</v>
      </c>
      <c r="I35" s="57">
        <v>310.98758960000004</v>
      </c>
      <c r="J35" s="57">
        <v>264.33945116000001</v>
      </c>
      <c r="K35" s="57">
        <v>233.24069220000001</v>
      </c>
      <c r="L35" s="57">
        <v>2798.8883064000001</v>
      </c>
      <c r="M35" s="57">
        <v>2379.05506044</v>
      </c>
      <c r="N35" s="57">
        <v>2099.1662298000001</v>
      </c>
      <c r="O35" s="57">
        <v>2798.8883064000001</v>
      </c>
      <c r="P35" s="57">
        <v>2379.05506044</v>
      </c>
      <c r="Q35" s="57">
        <v>2099.1662298000001</v>
      </c>
      <c r="R35" s="57">
        <v>621.97517920000007</v>
      </c>
      <c r="S35" s="57">
        <v>528.67890232000002</v>
      </c>
      <c r="T35" s="57"/>
      <c r="U35" s="57">
        <v>155.49379480000002</v>
      </c>
      <c r="V35" s="57">
        <v>132.16972558000001</v>
      </c>
      <c r="W35" s="57">
        <v>116.62034610000001</v>
      </c>
      <c r="X35" s="57">
        <v>46.648138440000004</v>
      </c>
      <c r="Y35" s="57">
        <v>39.650917673999999</v>
      </c>
      <c r="Z35" s="57">
        <v>34.986103830000005</v>
      </c>
      <c r="AA35" s="57"/>
      <c r="AB35" s="57"/>
      <c r="AC35" s="57"/>
      <c r="AD35" s="57"/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520</v>
      </c>
      <c r="H36" s="57">
        <v>300</v>
      </c>
      <c r="I36" s="57">
        <v>600</v>
      </c>
      <c r="J36" s="57">
        <v>520</v>
      </c>
      <c r="K36" s="57">
        <v>300</v>
      </c>
      <c r="L36" s="57">
        <v>375</v>
      </c>
      <c r="M36" s="57">
        <v>320</v>
      </c>
      <c r="N36" s="57">
        <v>320</v>
      </c>
      <c r="O36" s="57">
        <v>375</v>
      </c>
      <c r="P36" s="57">
        <v>320</v>
      </c>
      <c r="Q36" s="57">
        <v>320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>
        <v>540</v>
      </c>
      <c r="H37" s="57">
        <v>540</v>
      </c>
      <c r="I37" s="57">
        <v>600</v>
      </c>
      <c r="J37" s="57">
        <v>540</v>
      </c>
      <c r="K37" s="57">
        <v>540</v>
      </c>
      <c r="L37" s="57">
        <v>4200</v>
      </c>
      <c r="M37" s="57">
        <v>3596</v>
      </c>
      <c r="N37" s="57">
        <v>3596</v>
      </c>
      <c r="O37" s="57">
        <v>4200</v>
      </c>
      <c r="P37" s="57">
        <v>3596</v>
      </c>
      <c r="Q37" s="57">
        <v>3596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945</v>
      </c>
      <c r="G42" s="57">
        <v>803</v>
      </c>
      <c r="H42" s="57">
        <v>562.09999999999991</v>
      </c>
      <c r="I42" s="57">
        <v>945</v>
      </c>
      <c r="J42" s="57">
        <v>803</v>
      </c>
      <c r="K42" s="57">
        <v>562.09999999999991</v>
      </c>
      <c r="L42" s="57">
        <v>10250</v>
      </c>
      <c r="M42" s="57">
        <v>8200</v>
      </c>
      <c r="N42" s="57">
        <v>5740</v>
      </c>
      <c r="O42" s="57">
        <v>10250</v>
      </c>
      <c r="P42" s="57">
        <v>8200</v>
      </c>
      <c r="Q42" s="57">
        <v>5740</v>
      </c>
      <c r="R42" s="57"/>
      <c r="S42" s="57"/>
      <c r="T42" s="57"/>
      <c r="U42" s="57">
        <v>728</v>
      </c>
      <c r="V42" s="57">
        <v>728</v>
      </c>
      <c r="W42" s="57">
        <v>509.59999999999997</v>
      </c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660.06318661442322</v>
      </c>
      <c r="G49" s="61">
        <v>596.75806411536371</v>
      </c>
      <c r="H49" s="61">
        <v>504.88998897685718</v>
      </c>
      <c r="I49" s="61">
        <v>649.22677151365383</v>
      </c>
      <c r="J49" s="61">
        <v>586.5672133404546</v>
      </c>
      <c r="K49" s="61">
        <v>498.60442742352382</v>
      </c>
      <c r="L49" s="61">
        <v>3753.2213564235994</v>
      </c>
      <c r="M49" s="61">
        <v>3318.8598866446428</v>
      </c>
      <c r="N49" s="61">
        <v>3164.0157103876186</v>
      </c>
      <c r="O49" s="61">
        <v>3723.4213564235997</v>
      </c>
      <c r="P49" s="61">
        <v>3285.3371593719157</v>
      </c>
      <c r="Q49" s="61">
        <v>3172.1704722923805</v>
      </c>
      <c r="R49" s="61">
        <v>1438.1350184739999</v>
      </c>
      <c r="S49" s="61">
        <v>1373.7248871645038</v>
      </c>
      <c r="T49" s="61">
        <v>1308.0428685244999</v>
      </c>
      <c r="U49" s="61">
        <v>317.8312090506667</v>
      </c>
      <c r="V49" s="61">
        <v>331.85723588769235</v>
      </c>
      <c r="W49" s="61">
        <v>269.22651438923077</v>
      </c>
      <c r="X49" s="61">
        <v>106.83018999507694</v>
      </c>
      <c r="Y49" s="61">
        <v>106.43715580750001</v>
      </c>
      <c r="Z49" s="61">
        <v>76.420356619236358</v>
      </c>
      <c r="AA49" s="61">
        <v>1660.8155145555554</v>
      </c>
      <c r="AB49" s="61">
        <v>1769.3996234057142</v>
      </c>
      <c r="AC49" s="61">
        <v>1258.2283831314285</v>
      </c>
      <c r="AD49" s="61">
        <v>1308.625</v>
      </c>
    </row>
    <row r="50" spans="1:30" x14ac:dyDescent="0.25">
      <c r="D50" s="60" t="s">
        <v>95</v>
      </c>
      <c r="F50" s="62">
        <v>26</v>
      </c>
      <c r="G50" s="62">
        <v>22</v>
      </c>
      <c r="H50" s="62">
        <v>21</v>
      </c>
      <c r="I50" s="62">
        <v>26</v>
      </c>
      <c r="J50" s="62">
        <v>22</v>
      </c>
      <c r="K50" s="62">
        <v>21</v>
      </c>
      <c r="L50" s="62">
        <v>25</v>
      </c>
      <c r="M50" s="62">
        <v>22</v>
      </c>
      <c r="N50" s="62">
        <v>21</v>
      </c>
      <c r="O50" s="62">
        <v>25</v>
      </c>
      <c r="P50" s="62">
        <v>22</v>
      </c>
      <c r="Q50" s="62">
        <v>21</v>
      </c>
      <c r="R50" s="62">
        <v>10</v>
      </c>
      <c r="S50" s="62">
        <v>10</v>
      </c>
      <c r="T50" s="62">
        <v>8</v>
      </c>
      <c r="U50" s="62">
        <v>15</v>
      </c>
      <c r="V50" s="62">
        <v>13</v>
      </c>
      <c r="W50" s="62">
        <v>13</v>
      </c>
      <c r="X50" s="62">
        <v>13</v>
      </c>
      <c r="Y50" s="62">
        <v>12</v>
      </c>
      <c r="Z50" s="62">
        <v>11</v>
      </c>
      <c r="AA50" s="62">
        <v>9</v>
      </c>
      <c r="AB50" s="62">
        <v>7</v>
      </c>
      <c r="AC50" s="62">
        <v>7</v>
      </c>
      <c r="AD50" s="62">
        <v>8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10250</v>
      </c>
      <c r="M51" s="61">
        <v>8200</v>
      </c>
      <c r="N51" s="61">
        <v>7500</v>
      </c>
      <c r="O51" s="61">
        <v>10250</v>
      </c>
      <c r="P51" s="61">
        <v>8200</v>
      </c>
      <c r="Q51" s="61">
        <v>7500</v>
      </c>
      <c r="R51" s="61">
        <v>3000</v>
      </c>
      <c r="S51" s="61">
        <v>3000</v>
      </c>
      <c r="T51" s="61">
        <v>3000</v>
      </c>
      <c r="U51" s="61">
        <v>728</v>
      </c>
      <c r="V51" s="61">
        <v>728</v>
      </c>
      <c r="W51" s="61">
        <v>509.59999999999997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2600</v>
      </c>
    </row>
    <row r="52" spans="1:30" x14ac:dyDescent="0.25">
      <c r="D52" t="s">
        <v>98</v>
      </c>
      <c r="E52" s="63" t="s">
        <v>97</v>
      </c>
      <c r="F52" s="61">
        <v>233.24069220000001</v>
      </c>
      <c r="G52" s="61">
        <v>233.24069220000001</v>
      </c>
      <c r="H52" s="61">
        <v>205.25180913600002</v>
      </c>
      <c r="I52" s="61">
        <v>233.24069220000001</v>
      </c>
      <c r="J52" s="61">
        <v>233.24069220000001</v>
      </c>
      <c r="K52" s="61">
        <v>205.25180913600002</v>
      </c>
      <c r="L52" s="61">
        <v>375</v>
      </c>
      <c r="M52" s="61">
        <v>320</v>
      </c>
      <c r="N52" s="61">
        <v>320</v>
      </c>
      <c r="O52" s="61">
        <v>375</v>
      </c>
      <c r="P52" s="61">
        <v>320</v>
      </c>
      <c r="Q52" s="61">
        <v>320</v>
      </c>
      <c r="R52" s="61">
        <v>621.97517920000007</v>
      </c>
      <c r="S52" s="61">
        <v>528.67890232000002</v>
      </c>
      <c r="T52" s="61">
        <v>624.21471881999992</v>
      </c>
      <c r="U52" s="61">
        <v>150</v>
      </c>
      <c r="V52" s="61">
        <v>132.16972558000001</v>
      </c>
      <c r="W52" s="61">
        <v>116.62034610000001</v>
      </c>
      <c r="X52" s="61">
        <v>35</v>
      </c>
      <c r="Y52" s="61">
        <v>35</v>
      </c>
      <c r="Z52" s="61">
        <v>30</v>
      </c>
      <c r="AA52" s="61">
        <v>100</v>
      </c>
      <c r="AB52" s="61">
        <v>57.899999999999991</v>
      </c>
      <c r="AC52" s="61">
        <v>154.4</v>
      </c>
      <c r="AD52" s="61">
        <v>650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817</v>
      </c>
      <c r="G55" s="65">
        <v>763.625</v>
      </c>
      <c r="H55" s="65">
        <v>632.26250000000005</v>
      </c>
      <c r="I55" s="65">
        <v>796.9</v>
      </c>
      <c r="J55" s="65">
        <v>741.25</v>
      </c>
      <c r="K55" s="65">
        <v>624.82500000000005</v>
      </c>
      <c r="L55" s="65">
        <v>4823.3</v>
      </c>
      <c r="M55" s="65">
        <v>4459.2937499999998</v>
      </c>
      <c r="N55" s="65">
        <v>3629.9733333333334</v>
      </c>
      <c r="O55" s="65">
        <v>4760.8</v>
      </c>
      <c r="P55" s="65">
        <v>4381.1687499999998</v>
      </c>
      <c r="Q55" s="65">
        <v>3657.7511111111112</v>
      </c>
      <c r="R55" s="65">
        <v>2013.3333333333333</v>
      </c>
      <c r="S55" s="65">
        <v>1910.6666666666667</v>
      </c>
      <c r="T55" s="65">
        <v>1844</v>
      </c>
      <c r="U55" s="65">
        <v>360.5</v>
      </c>
      <c r="V55" s="65">
        <v>402.6</v>
      </c>
      <c r="W55" s="65">
        <v>302.66999999999996</v>
      </c>
      <c r="X55" s="65">
        <v>193.75</v>
      </c>
      <c r="Y55" s="65">
        <v>243.33333333333334</v>
      </c>
      <c r="Z55" s="65">
        <v>147.75</v>
      </c>
      <c r="AA55" s="65">
        <v>1517</v>
      </c>
      <c r="AB55" s="65">
        <v>1587.6666666666667</v>
      </c>
      <c r="AC55" s="65">
        <v>1240.3166666666666</v>
      </c>
      <c r="AD55" s="65">
        <v>1273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8</v>
      </c>
      <c r="I56" s="66">
        <v>10</v>
      </c>
      <c r="J56" s="66">
        <v>8</v>
      </c>
      <c r="K56" s="66">
        <v>8</v>
      </c>
      <c r="L56" s="66">
        <v>10</v>
      </c>
      <c r="M56" s="66">
        <v>8</v>
      </c>
      <c r="N56" s="66">
        <v>9</v>
      </c>
      <c r="O56" s="66">
        <v>10</v>
      </c>
      <c r="P56" s="66">
        <v>8</v>
      </c>
      <c r="Q56" s="66">
        <v>9</v>
      </c>
      <c r="R56" s="66">
        <v>3</v>
      </c>
      <c r="S56" s="66">
        <v>3</v>
      </c>
      <c r="T56" s="66">
        <v>3</v>
      </c>
      <c r="U56" s="66">
        <v>6</v>
      </c>
      <c r="V56" s="66">
        <v>5</v>
      </c>
      <c r="W56" s="66">
        <v>5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582.51001494136369</v>
      </c>
      <c r="G57" s="65">
        <v>483.62575599100001</v>
      </c>
      <c r="H57" s="65">
        <v>415.65756763888891</v>
      </c>
      <c r="I57" s="65">
        <v>582.51001494136369</v>
      </c>
      <c r="J57" s="65">
        <v>483.62575599100001</v>
      </c>
      <c r="K57" s="65">
        <v>415.65756763888891</v>
      </c>
      <c r="L57" s="65">
        <v>3134.423003003636</v>
      </c>
      <c r="M57" s="65">
        <v>2740.3008774992004</v>
      </c>
      <c r="N57" s="65">
        <v>2935.3850240111115</v>
      </c>
      <c r="O57" s="65">
        <v>3134.423003003636</v>
      </c>
      <c r="P57" s="65">
        <v>2740.3008774992004</v>
      </c>
      <c r="Q57" s="65">
        <v>2935.3850240111115</v>
      </c>
      <c r="R57" s="65">
        <v>940.65839306666669</v>
      </c>
      <c r="S57" s="65">
        <v>909.55963410666664</v>
      </c>
      <c r="T57" s="65">
        <v>1000</v>
      </c>
      <c r="U57" s="65">
        <v>278.64197068571428</v>
      </c>
      <c r="V57" s="65">
        <v>263.88138936857143</v>
      </c>
      <c r="W57" s="65">
        <v>218.94576372857142</v>
      </c>
      <c r="X57" s="65">
        <v>72.770719405714289</v>
      </c>
      <c r="Y57" s="65">
        <v>63.264062227714284</v>
      </c>
      <c r="Z57" s="65">
        <v>52.914350638333332</v>
      </c>
      <c r="AA57" s="65">
        <v>2525</v>
      </c>
      <c r="AB57" s="65">
        <v>4950</v>
      </c>
      <c r="AC57" s="65">
        <v>3465</v>
      </c>
      <c r="AD57" s="65">
        <v>1012.5</v>
      </c>
    </row>
    <row r="58" spans="1:30" x14ac:dyDescent="0.25">
      <c r="A58" s="64"/>
      <c r="C58" t="s">
        <v>43</v>
      </c>
      <c r="D58" t="s">
        <v>95</v>
      </c>
      <c r="F58" s="66">
        <v>11</v>
      </c>
      <c r="G58" s="66">
        <v>10</v>
      </c>
      <c r="H58" s="66">
        <v>9</v>
      </c>
      <c r="I58" s="66">
        <v>11</v>
      </c>
      <c r="J58" s="66">
        <v>10</v>
      </c>
      <c r="K58" s="66">
        <v>9</v>
      </c>
      <c r="L58" s="66">
        <v>11</v>
      </c>
      <c r="M58" s="66">
        <v>10</v>
      </c>
      <c r="N58" s="66">
        <v>9</v>
      </c>
      <c r="O58" s="66">
        <v>11</v>
      </c>
      <c r="P58" s="66">
        <v>10</v>
      </c>
      <c r="Q58" s="66">
        <v>9</v>
      </c>
      <c r="R58" s="66">
        <v>3</v>
      </c>
      <c r="S58" s="66">
        <v>3</v>
      </c>
      <c r="T58" s="66">
        <v>2</v>
      </c>
      <c r="U58" s="66">
        <v>7</v>
      </c>
      <c r="V58" s="66">
        <v>7</v>
      </c>
      <c r="W58" s="66">
        <v>7</v>
      </c>
      <c r="X58" s="66">
        <v>7</v>
      </c>
      <c r="Y58" s="66">
        <v>7</v>
      </c>
      <c r="Z58" s="66">
        <v>6</v>
      </c>
      <c r="AA58" s="66">
        <v>2</v>
      </c>
      <c r="AB58" s="66">
        <v>1</v>
      </c>
      <c r="AC58" s="66">
        <v>1</v>
      </c>
      <c r="AD58" s="66">
        <v>4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556.00817190499993</v>
      </c>
      <c r="G59" s="65">
        <v>607.80661687600002</v>
      </c>
      <c r="H59" s="65">
        <v>450.91791494099999</v>
      </c>
      <c r="I59" s="65">
        <v>535.82147375</v>
      </c>
      <c r="J59" s="65">
        <v>592.74037785999997</v>
      </c>
      <c r="K59" s="65">
        <v>432.793716786</v>
      </c>
      <c r="L59" s="65">
        <v>3206.2936258499999</v>
      </c>
      <c r="M59" s="65">
        <v>2812.5195770633832</v>
      </c>
      <c r="N59" s="65">
        <v>2452.0349006800002</v>
      </c>
      <c r="O59" s="65">
        <v>3166.2936258499999</v>
      </c>
      <c r="P59" s="65">
        <v>2775.0195770633832</v>
      </c>
      <c r="Q59" s="65">
        <v>2425.7849006800002</v>
      </c>
      <c r="R59" s="65">
        <v>1339.7916685133332</v>
      </c>
      <c r="S59" s="65">
        <v>1258.8566564416794</v>
      </c>
      <c r="T59" s="65">
        <v>977.44764939866673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2600</v>
      </c>
    </row>
    <row r="60" spans="1:30" x14ac:dyDescent="0.25">
      <c r="C60" t="s">
        <v>46</v>
      </c>
      <c r="D60" t="s">
        <v>95</v>
      </c>
      <c r="F60" s="66">
        <v>4</v>
      </c>
      <c r="G60" s="66">
        <v>3</v>
      </c>
      <c r="H60" s="66">
        <v>4</v>
      </c>
      <c r="I60" s="66">
        <v>4</v>
      </c>
      <c r="J60" s="66">
        <v>3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1</v>
      </c>
    </row>
    <row r="61" spans="1:30" x14ac:dyDescent="0.25">
      <c r="A61" s="60" t="s">
        <v>102</v>
      </c>
    </row>
    <row r="62" spans="1:30" x14ac:dyDescent="0.25">
      <c r="A62" s="64">
        <v>22</v>
      </c>
      <c r="B62" t="s">
        <v>100</v>
      </c>
      <c r="C62" t="s">
        <v>42</v>
      </c>
      <c r="D62" t="s">
        <v>101</v>
      </c>
      <c r="F62" s="65">
        <v>655.83763498593748</v>
      </c>
      <c r="G62" s="65">
        <v>602.8169084527143</v>
      </c>
      <c r="H62" s="65">
        <v>470.27931790093328</v>
      </c>
      <c r="I62" s="65">
        <v>650.79096044718744</v>
      </c>
      <c r="J62" s="65">
        <v>599.58842866357134</v>
      </c>
      <c r="K62" s="65">
        <v>465.44619839293335</v>
      </c>
      <c r="L62" s="65">
        <v>3875.7882829593332</v>
      </c>
      <c r="M62" s="65">
        <v>3423.8469885701538</v>
      </c>
      <c r="N62" s="65">
        <v>3154.8978512957142</v>
      </c>
      <c r="O62" s="65">
        <v>3867.7882829593332</v>
      </c>
      <c r="P62" s="65">
        <v>3415.8112742844396</v>
      </c>
      <c r="Q62" s="65">
        <v>3202.8442798671426</v>
      </c>
      <c r="R62" s="65">
        <v>1263.0500263914287</v>
      </c>
      <c r="S62" s="65">
        <v>1200.7498388064341</v>
      </c>
      <c r="T62" s="65">
        <v>1105.3904913659999</v>
      </c>
      <c r="U62" s="65">
        <v>330.74681357600002</v>
      </c>
      <c r="V62" s="65">
        <v>320.414406654</v>
      </c>
      <c r="W62" s="65">
        <v>264.49446870600002</v>
      </c>
      <c r="X62" s="65">
        <v>73.879246993599992</v>
      </c>
      <c r="Y62" s="65">
        <v>67.224586969000001</v>
      </c>
      <c r="Z62" s="65">
        <v>58.041546979066666</v>
      </c>
      <c r="AA62" s="65">
        <v>1979.8899384999997</v>
      </c>
      <c r="AB62" s="65">
        <v>2124.559472768</v>
      </c>
      <c r="AC62" s="65">
        <v>1527.3297363839999</v>
      </c>
      <c r="AD62" s="65">
        <v>1311.5</v>
      </c>
    </row>
    <row r="63" spans="1:30" x14ac:dyDescent="0.25">
      <c r="A63" s="64"/>
      <c r="C63" t="s">
        <v>42</v>
      </c>
      <c r="D63" t="s">
        <v>95</v>
      </c>
      <c r="F63" s="66">
        <v>16</v>
      </c>
      <c r="G63" s="66">
        <v>14</v>
      </c>
      <c r="H63" s="66">
        <v>15</v>
      </c>
      <c r="I63" s="66">
        <v>16</v>
      </c>
      <c r="J63" s="66">
        <v>14</v>
      </c>
      <c r="K63" s="66">
        <v>15</v>
      </c>
      <c r="L63" s="66">
        <v>15</v>
      </c>
      <c r="M63" s="66">
        <v>14</v>
      </c>
      <c r="N63" s="66">
        <v>14</v>
      </c>
      <c r="O63" s="66">
        <v>15</v>
      </c>
      <c r="P63" s="66">
        <v>14</v>
      </c>
      <c r="Q63" s="66">
        <v>14</v>
      </c>
      <c r="R63" s="66">
        <v>7</v>
      </c>
      <c r="S63" s="66">
        <v>7</v>
      </c>
      <c r="T63" s="66">
        <v>6</v>
      </c>
      <c r="U63" s="66">
        <v>10</v>
      </c>
      <c r="V63" s="66">
        <v>10</v>
      </c>
      <c r="W63" s="66">
        <v>10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6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783.31017305</v>
      </c>
      <c r="G64" s="65">
        <v>727.74689739999997</v>
      </c>
      <c r="H64" s="65">
        <v>710</v>
      </c>
      <c r="I64" s="65">
        <v>783.31017305</v>
      </c>
      <c r="J64" s="65">
        <v>727.74689739999997</v>
      </c>
      <c r="K64" s="65">
        <v>710</v>
      </c>
      <c r="L64" s="65">
        <v>3535.9274165500001</v>
      </c>
      <c r="M64" s="65">
        <v>3120.6865553999996</v>
      </c>
      <c r="N64" s="65">
        <v>3389.6866666666665</v>
      </c>
      <c r="O64" s="65">
        <v>3535.9274165500001</v>
      </c>
      <c r="P64" s="65">
        <v>3120.6865553999996</v>
      </c>
      <c r="Q64" s="65">
        <v>3389.6866666666665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7</v>
      </c>
      <c r="B66" t="s">
        <v>100</v>
      </c>
      <c r="C66" t="s">
        <v>48</v>
      </c>
      <c r="D66" t="s">
        <v>101</v>
      </c>
      <c r="F66" s="65">
        <v>635</v>
      </c>
      <c r="G66" s="65">
        <v>536.5</v>
      </c>
      <c r="H66" s="65">
        <v>472.83333333333331</v>
      </c>
      <c r="I66" s="65">
        <v>594.79999999999995</v>
      </c>
      <c r="J66" s="65">
        <v>491.75</v>
      </c>
      <c r="K66" s="65">
        <v>453</v>
      </c>
      <c r="L66" s="65">
        <v>4010</v>
      </c>
      <c r="M66" s="65">
        <v>3554.75</v>
      </c>
      <c r="N66" s="65">
        <v>3026.6750000000002</v>
      </c>
      <c r="O66" s="65">
        <v>3885</v>
      </c>
      <c r="P66" s="65">
        <v>3398.5</v>
      </c>
      <c r="Q66" s="65">
        <v>2901.6750000000002</v>
      </c>
      <c r="R66" s="65">
        <v>1040</v>
      </c>
      <c r="S66" s="65">
        <v>832</v>
      </c>
      <c r="T66" s="65">
        <v>832</v>
      </c>
      <c r="U66" s="65">
        <v>350</v>
      </c>
      <c r="V66" s="65">
        <v>700</v>
      </c>
      <c r="W66" s="65">
        <v>302.5</v>
      </c>
      <c r="X66" s="65">
        <v>75</v>
      </c>
      <c r="Y66" s="65">
        <v>105</v>
      </c>
      <c r="Z66" s="65">
        <v>68.25</v>
      </c>
      <c r="AA66" s="65">
        <v>784</v>
      </c>
      <c r="AB66" s="65">
        <v>263</v>
      </c>
      <c r="AC66" s="65">
        <v>170.95000000000002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5</v>
      </c>
      <c r="G67" s="66">
        <v>4</v>
      </c>
      <c r="H67" s="66">
        <v>3</v>
      </c>
      <c r="I67" s="66">
        <v>5</v>
      </c>
      <c r="J67" s="66">
        <v>4</v>
      </c>
      <c r="K67" s="66">
        <v>3</v>
      </c>
      <c r="L67" s="66">
        <v>5</v>
      </c>
      <c r="M67" s="66">
        <v>4</v>
      </c>
      <c r="N67" s="66">
        <v>4</v>
      </c>
      <c r="O67" s="66">
        <v>5</v>
      </c>
      <c r="P67" s="66">
        <v>4</v>
      </c>
      <c r="Q67" s="66">
        <v>4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571.83163228392857</v>
      </c>
      <c r="G69" s="65">
        <v>498.55645087816669</v>
      </c>
      <c r="H69" s="65">
        <v>446.30748070949994</v>
      </c>
      <c r="I69" s="65">
        <v>559.92114709678572</v>
      </c>
      <c r="J69" s="65">
        <v>489.33155779083336</v>
      </c>
      <c r="K69" s="65">
        <v>441.57858132450002</v>
      </c>
      <c r="L69" s="65">
        <v>3553.6564546607697</v>
      </c>
      <c r="M69" s="65">
        <v>3043.1306255151794</v>
      </c>
      <c r="N69" s="65">
        <v>2794.5224931783337</v>
      </c>
      <c r="O69" s="65">
        <v>3505.5795315838468</v>
      </c>
      <c r="P69" s="65">
        <v>2991.0472921818459</v>
      </c>
      <c r="Q69" s="65">
        <v>2752.8558265116667</v>
      </c>
      <c r="R69" s="65">
        <v>888.27003694799987</v>
      </c>
      <c r="S69" s="65">
        <v>869.04977432900762</v>
      </c>
      <c r="T69" s="65">
        <v>855.08573704900004</v>
      </c>
      <c r="U69" s="65">
        <v>348.05201508444446</v>
      </c>
      <c r="V69" s="65">
        <v>359.8930083175</v>
      </c>
      <c r="W69" s="65">
        <v>277.35496522888889</v>
      </c>
      <c r="X69" s="65">
        <v>70.599058742000011</v>
      </c>
      <c r="Y69" s="65">
        <v>64.749409955714285</v>
      </c>
      <c r="Z69" s="65">
        <v>53.512320468599995</v>
      </c>
      <c r="AA69" s="65">
        <v>2660.1132103333334</v>
      </c>
      <c r="AB69" s="65">
        <v>2274.59912128</v>
      </c>
      <c r="AC69" s="65">
        <v>1509.1162273066666</v>
      </c>
      <c r="AD69" s="65">
        <v>1112.5</v>
      </c>
    </row>
    <row r="70" spans="1:30" x14ac:dyDescent="0.25">
      <c r="C70" t="s">
        <v>41</v>
      </c>
      <c r="D70" t="s">
        <v>95</v>
      </c>
      <c r="F70" s="66">
        <v>14</v>
      </c>
      <c r="G70" s="66">
        <v>12</v>
      </c>
      <c r="H70" s="66">
        <v>12</v>
      </c>
      <c r="I70" s="66">
        <v>14</v>
      </c>
      <c r="J70" s="66">
        <v>12</v>
      </c>
      <c r="K70" s="66">
        <v>12</v>
      </c>
      <c r="L70" s="66">
        <v>13</v>
      </c>
      <c r="M70" s="66">
        <v>12</v>
      </c>
      <c r="N70" s="66">
        <v>12</v>
      </c>
      <c r="O70" s="66">
        <v>13</v>
      </c>
      <c r="P70" s="66">
        <v>12</v>
      </c>
      <c r="Q70" s="66">
        <v>12</v>
      </c>
      <c r="R70" s="66">
        <v>5</v>
      </c>
      <c r="S70" s="66">
        <v>5</v>
      </c>
      <c r="T70" s="66">
        <v>4</v>
      </c>
      <c r="U70" s="66">
        <v>9</v>
      </c>
      <c r="V70" s="66">
        <v>8</v>
      </c>
      <c r="W70" s="66">
        <v>9</v>
      </c>
      <c r="X70" s="66">
        <v>8</v>
      </c>
      <c r="Y70" s="66">
        <v>7</v>
      </c>
      <c r="Z70" s="66">
        <v>6</v>
      </c>
      <c r="AA70" s="66">
        <v>3</v>
      </c>
      <c r="AB70" s="66">
        <v>3</v>
      </c>
      <c r="AC70" s="66">
        <v>3</v>
      </c>
      <c r="AD70" s="66">
        <v>4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814</v>
      </c>
      <c r="G71" s="65">
        <v>818.66666666666663</v>
      </c>
      <c r="H71" s="65">
        <v>731.16666666666663</v>
      </c>
      <c r="I71" s="65">
        <v>814</v>
      </c>
      <c r="J71" s="65">
        <v>818.66666666666663</v>
      </c>
      <c r="K71" s="65">
        <v>731.16666666666663</v>
      </c>
      <c r="L71" s="65">
        <v>4250</v>
      </c>
      <c r="M71" s="65">
        <v>3833.3333333333335</v>
      </c>
      <c r="N71" s="65">
        <v>3750</v>
      </c>
      <c r="O71" s="65">
        <v>4250</v>
      </c>
      <c r="P71" s="65">
        <v>3833.3333333333335</v>
      </c>
      <c r="Q71" s="65">
        <v>4000</v>
      </c>
      <c r="R71" s="65">
        <v>2000</v>
      </c>
      <c r="S71" s="65">
        <v>1900</v>
      </c>
      <c r="T71" s="65">
        <v>1700</v>
      </c>
      <c r="U71" s="65">
        <v>162.5</v>
      </c>
      <c r="V71" s="65">
        <v>162.5</v>
      </c>
      <c r="W71" s="65">
        <v>149.375</v>
      </c>
      <c r="X71" s="65">
        <v>125</v>
      </c>
      <c r="Y71" s="65">
        <v>125</v>
      </c>
      <c r="Z71" s="65">
        <v>125</v>
      </c>
      <c r="AA71" s="65">
        <v>2100</v>
      </c>
      <c r="AB71" s="65">
        <v>3000</v>
      </c>
      <c r="AC71" s="65">
        <v>2550</v>
      </c>
      <c r="AD71" s="65">
        <v>1219</v>
      </c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>
        <v>1</v>
      </c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791.42857142857144</v>
      </c>
      <c r="G73" s="65">
        <v>721.66666666666663</v>
      </c>
      <c r="H73" s="65">
        <v>508.91666666666669</v>
      </c>
      <c r="I73" s="65">
        <v>775</v>
      </c>
      <c r="J73" s="65">
        <v>702.75</v>
      </c>
      <c r="K73" s="65">
        <v>496.375</v>
      </c>
      <c r="L73" s="65">
        <v>4161.8571428571431</v>
      </c>
      <c r="M73" s="65">
        <v>3916.2249999999999</v>
      </c>
      <c r="N73" s="65">
        <v>3610.0099999999998</v>
      </c>
      <c r="O73" s="65">
        <v>4144.7142857142853</v>
      </c>
      <c r="P73" s="65">
        <v>3897.4749999999999</v>
      </c>
      <c r="Q73" s="65">
        <v>3596.8849999999998</v>
      </c>
      <c r="R73" s="65">
        <v>2146.6666666666665</v>
      </c>
      <c r="S73" s="65">
        <v>1997.3333333333333</v>
      </c>
      <c r="T73" s="65">
        <v>1781.3333333333333</v>
      </c>
      <c r="U73" s="65">
        <v>327.5</v>
      </c>
      <c r="V73" s="65">
        <v>370</v>
      </c>
      <c r="W73" s="65">
        <v>352.5</v>
      </c>
      <c r="X73" s="65">
        <v>174.75</v>
      </c>
      <c r="Y73" s="65">
        <v>174.75</v>
      </c>
      <c r="Z73" s="65">
        <v>98.637500000000003</v>
      </c>
      <c r="AA73" s="65">
        <v>691.75</v>
      </c>
      <c r="AB73" s="65">
        <v>854</v>
      </c>
      <c r="AC73" s="65">
        <v>576.75</v>
      </c>
      <c r="AD73" s="65">
        <v>1600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7</v>
      </c>
      <c r="M74" s="66">
        <v>6</v>
      </c>
      <c r="N74" s="66">
        <v>6</v>
      </c>
      <c r="O74" s="66">
        <v>7</v>
      </c>
      <c r="P74" s="66">
        <v>6</v>
      </c>
      <c r="Q74" s="66">
        <v>6</v>
      </c>
      <c r="R74" s="66">
        <v>3</v>
      </c>
      <c r="S74" s="66">
        <v>3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4</v>
      </c>
      <c r="AB74" s="66">
        <v>3</v>
      </c>
      <c r="AC74" s="66">
        <v>3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768.27272727272725</v>
      </c>
      <c r="G76" s="65">
        <v>692.44444444444446</v>
      </c>
      <c r="H76" s="65">
        <v>609.16666666666663</v>
      </c>
      <c r="I76" s="65">
        <v>758.27272727272725</v>
      </c>
      <c r="J76" s="65">
        <v>682.66666666666663</v>
      </c>
      <c r="K76" s="65">
        <v>609.16666666666663</v>
      </c>
      <c r="L76" s="65">
        <v>4140.909090909091</v>
      </c>
      <c r="M76" s="65">
        <v>3744.2222222222222</v>
      </c>
      <c r="N76" s="65">
        <v>3315.3199999999997</v>
      </c>
      <c r="O76" s="65">
        <v>4084.090909090909</v>
      </c>
      <c r="P76" s="65">
        <v>3674.7777777777778</v>
      </c>
      <c r="Q76" s="65">
        <v>3340.3199999999997</v>
      </c>
      <c r="R76" s="65">
        <v>2066.6666666666665</v>
      </c>
      <c r="S76" s="65">
        <v>2033.3333333333333</v>
      </c>
      <c r="T76" s="65">
        <v>1966.6666666666667</v>
      </c>
      <c r="U76" s="65">
        <v>210</v>
      </c>
      <c r="V76" s="65">
        <v>211.66666666666666</v>
      </c>
      <c r="W76" s="65">
        <v>190.67857142857142</v>
      </c>
      <c r="X76" s="65">
        <v>180</v>
      </c>
      <c r="Y76" s="65">
        <v>204.25</v>
      </c>
      <c r="Z76" s="65">
        <v>136.125</v>
      </c>
      <c r="AA76" s="65">
        <v>2662.5</v>
      </c>
      <c r="AB76" s="65">
        <v>3150</v>
      </c>
      <c r="AC76" s="65">
        <v>2338.3333333333335</v>
      </c>
      <c r="AD76" s="65">
        <v>1254.75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9</v>
      </c>
      <c r="I77" s="66">
        <v>11</v>
      </c>
      <c r="J77" s="66">
        <v>9</v>
      </c>
      <c r="K77" s="66">
        <v>9</v>
      </c>
      <c r="L77" s="66">
        <v>11</v>
      </c>
      <c r="M77" s="66">
        <v>9</v>
      </c>
      <c r="N77" s="66">
        <v>10</v>
      </c>
      <c r="O77" s="66">
        <v>11</v>
      </c>
      <c r="P77" s="66">
        <v>9</v>
      </c>
      <c r="Q77" s="66">
        <v>10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4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589.2579219457142</v>
      </c>
      <c r="G78" s="65">
        <v>599.37344870000004</v>
      </c>
      <c r="H78" s="65">
        <v>447.64196818933328</v>
      </c>
      <c r="I78" s="65">
        <v>576.25792194571432</v>
      </c>
      <c r="J78" s="65">
        <v>584.2067820333333</v>
      </c>
      <c r="K78" s="65">
        <v>437.7253015226666</v>
      </c>
      <c r="L78" s="65">
        <v>3414.655791964286</v>
      </c>
      <c r="M78" s="65">
        <v>3026.94548534145</v>
      </c>
      <c r="N78" s="65">
        <v>2594.3607836733331</v>
      </c>
      <c r="O78" s="65">
        <v>3414.655791964286</v>
      </c>
      <c r="P78" s="65">
        <v>3026.94548534145</v>
      </c>
      <c r="Q78" s="65">
        <v>2594.3607836733331</v>
      </c>
      <c r="R78" s="65">
        <v>1011.7200955733333</v>
      </c>
      <c r="S78" s="65">
        <v>941.45175016834617</v>
      </c>
      <c r="T78" s="65">
        <v>809.37607645866672</v>
      </c>
      <c r="U78" s="65">
        <v>497.6</v>
      </c>
      <c r="V78" s="65">
        <v>491.6</v>
      </c>
      <c r="W78" s="65">
        <v>398.65</v>
      </c>
      <c r="X78" s="65">
        <v>75</v>
      </c>
      <c r="Y78" s="65">
        <v>73</v>
      </c>
      <c r="Z78" s="65">
        <v>48.75</v>
      </c>
      <c r="AA78" s="65">
        <v>280.5</v>
      </c>
      <c r="AB78" s="65">
        <v>160.44999999999999</v>
      </c>
      <c r="AC78" s="65">
        <v>162.67500000000001</v>
      </c>
      <c r="AD78" s="65">
        <v>925</v>
      </c>
    </row>
    <row r="79" spans="1:30" x14ac:dyDescent="0.25">
      <c r="C79" t="s">
        <v>43</v>
      </c>
      <c r="D79" t="s">
        <v>95</v>
      </c>
      <c r="F79" s="66">
        <v>7</v>
      </c>
      <c r="G79" s="66">
        <v>6</v>
      </c>
      <c r="H79" s="66">
        <v>6</v>
      </c>
      <c r="I79" s="66">
        <v>7</v>
      </c>
      <c r="J79" s="66">
        <v>6</v>
      </c>
      <c r="K79" s="66">
        <v>6</v>
      </c>
      <c r="L79" s="66">
        <v>7</v>
      </c>
      <c r="M79" s="66">
        <v>7</v>
      </c>
      <c r="N79" s="66">
        <v>6</v>
      </c>
      <c r="O79" s="66">
        <v>7</v>
      </c>
      <c r="P79" s="66">
        <v>7</v>
      </c>
      <c r="Q79" s="66">
        <v>6</v>
      </c>
      <c r="R79" s="66">
        <v>3</v>
      </c>
      <c r="S79" s="66">
        <v>3</v>
      </c>
      <c r="T79" s="66">
        <v>3</v>
      </c>
      <c r="U79" s="66">
        <v>5</v>
      </c>
      <c r="V79" s="66">
        <v>5</v>
      </c>
      <c r="W79" s="66">
        <v>4</v>
      </c>
      <c r="X79" s="66">
        <v>3</v>
      </c>
      <c r="Y79" s="66">
        <v>3</v>
      </c>
      <c r="Z79" s="66">
        <v>3</v>
      </c>
      <c r="AA79" s="66">
        <v>2</v>
      </c>
      <c r="AB79" s="66">
        <v>2</v>
      </c>
      <c r="AC79" s="66">
        <v>2</v>
      </c>
      <c r="AD79" s="66">
        <v>2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603.69105690785705</v>
      </c>
      <c r="G80" s="65">
        <v>490.07278638966665</v>
      </c>
      <c r="H80" s="65">
        <v>405.72299322966666</v>
      </c>
      <c r="I80" s="65">
        <v>592.15580081928579</v>
      </c>
      <c r="J80" s="65">
        <v>482.53966688166662</v>
      </c>
      <c r="K80" s="65">
        <v>393.6401944596667</v>
      </c>
      <c r="L80" s="65">
        <v>3812.9905611400004</v>
      </c>
      <c r="M80" s="65">
        <v>3325.6598217584005</v>
      </c>
      <c r="N80" s="65">
        <v>3544.9930432200003</v>
      </c>
      <c r="O80" s="65">
        <v>3792.9905611400004</v>
      </c>
      <c r="P80" s="65">
        <v>3303.1598217584005</v>
      </c>
      <c r="Q80" s="65">
        <v>3529.2430432200003</v>
      </c>
      <c r="R80" s="65">
        <v>1215.3966326733332</v>
      </c>
      <c r="S80" s="65">
        <v>1104.2978737133333</v>
      </c>
      <c r="T80" s="65">
        <v>1068.1073594099998</v>
      </c>
      <c r="U80" s="65">
        <v>269.82271192000002</v>
      </c>
      <c r="V80" s="65">
        <v>293.07203326999996</v>
      </c>
      <c r="W80" s="65">
        <v>285.29734352999998</v>
      </c>
      <c r="X80" s="65">
        <v>52.758493987200005</v>
      </c>
      <c r="Y80" s="65">
        <v>48.249173937999998</v>
      </c>
      <c r="Z80" s="65">
        <v>37.468480702899996</v>
      </c>
      <c r="AA80" s="65">
        <v>1245.4465436666667</v>
      </c>
      <c r="AB80" s="65">
        <v>1307.4486819199999</v>
      </c>
      <c r="AC80" s="65">
        <v>733.62434095999993</v>
      </c>
      <c r="AD80" s="65">
        <v>1800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5</v>
      </c>
      <c r="N81" s="66">
        <v>5</v>
      </c>
      <c r="O81" s="66">
        <v>6</v>
      </c>
      <c r="P81" s="66">
        <v>5</v>
      </c>
      <c r="Q81" s="66">
        <v>5</v>
      </c>
      <c r="R81" s="66">
        <v>3</v>
      </c>
      <c r="S81" s="66">
        <v>3</v>
      </c>
      <c r="T81" s="66">
        <v>2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43</v>
      </c>
      <c r="F7" s="57">
        <v>360</v>
      </c>
      <c r="G7" s="57">
        <v>360</v>
      </c>
      <c r="H7" s="57"/>
      <c r="I7" s="57">
        <v>360</v>
      </c>
      <c r="J7" s="57">
        <v>360</v>
      </c>
      <c r="K7" s="57"/>
      <c r="L7" s="57">
        <v>1500</v>
      </c>
      <c r="M7" s="57">
        <v>1500</v>
      </c>
      <c r="N7" s="57"/>
      <c r="O7" s="57">
        <v>1500</v>
      </c>
      <c r="P7" s="57">
        <v>1500</v>
      </c>
      <c r="Q7" s="57"/>
      <c r="R7" s="57">
        <v>1500</v>
      </c>
      <c r="S7" s="57">
        <v>1500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67">
        <v>4000</v>
      </c>
      <c r="M10" s="67">
        <v>3750</v>
      </c>
      <c r="N10" s="67">
        <v>2625</v>
      </c>
      <c r="O10" s="67">
        <v>3880</v>
      </c>
      <c r="P10" s="67">
        <v>3637.5</v>
      </c>
      <c r="Q10" s="67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2400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700</v>
      </c>
      <c r="G16" s="57">
        <v>560</v>
      </c>
      <c r="H16" s="57">
        <v>560</v>
      </c>
      <c r="I16" s="57">
        <v>590</v>
      </c>
      <c r="J16" s="57">
        <v>472</v>
      </c>
      <c r="K16" s="57">
        <v>560</v>
      </c>
      <c r="L16" s="57">
        <v>3500</v>
      </c>
      <c r="M16" s="57">
        <v>3500</v>
      </c>
      <c r="N16" s="57">
        <v>2800</v>
      </c>
      <c r="O16" s="57">
        <v>2875</v>
      </c>
      <c r="P16" s="57">
        <v>2875</v>
      </c>
      <c r="Q16" s="57">
        <v>2300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275</v>
      </c>
      <c r="G18" s="57">
        <v>275</v>
      </c>
      <c r="H18" s="57"/>
      <c r="I18" s="57">
        <v>275</v>
      </c>
      <c r="J18" s="57">
        <v>275</v>
      </c>
      <c r="K18" s="57"/>
      <c r="L18" s="57">
        <v>1150</v>
      </c>
      <c r="M18" s="57">
        <v>1150</v>
      </c>
      <c r="N18" s="57"/>
      <c r="O18" s="57">
        <v>1150</v>
      </c>
      <c r="P18" s="57">
        <v>1150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490</v>
      </c>
      <c r="G19" s="57">
        <v>490</v>
      </c>
      <c r="H19" s="57">
        <v>318.5</v>
      </c>
      <c r="I19" s="57">
        <v>399</v>
      </c>
      <c r="J19" s="57">
        <v>399</v>
      </c>
      <c r="K19" s="57">
        <v>259</v>
      </c>
      <c r="L19" s="57">
        <v>2800</v>
      </c>
      <c r="M19" s="57">
        <v>2800</v>
      </c>
      <c r="N19" s="57">
        <v>1820</v>
      </c>
      <c r="O19" s="57">
        <v>2800</v>
      </c>
      <c r="P19" s="57">
        <v>2800</v>
      </c>
      <c r="Q19" s="57">
        <v>1820</v>
      </c>
      <c r="R19" s="57">
        <v>1040</v>
      </c>
      <c r="S19" s="57">
        <v>832</v>
      </c>
      <c r="T19" s="57">
        <v>832</v>
      </c>
      <c r="U19" s="57">
        <v>700</v>
      </c>
      <c r="V19" s="57">
        <v>700</v>
      </c>
      <c r="W19" s="57">
        <v>455</v>
      </c>
      <c r="X19" s="57">
        <v>105</v>
      </c>
      <c r="Y19" s="57">
        <v>105</v>
      </c>
      <c r="Z19" s="57">
        <v>68.25</v>
      </c>
      <c r="AA19" s="57">
        <v>368</v>
      </c>
      <c r="AB19" s="57">
        <v>263</v>
      </c>
      <c r="AC19" s="57">
        <v>170.95000000000002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800</v>
      </c>
      <c r="G20" s="57"/>
      <c r="H20" s="57"/>
      <c r="I20" s="57">
        <v>800</v>
      </c>
      <c r="J20" s="57"/>
      <c r="K20" s="57"/>
      <c r="L20" s="57">
        <v>5000</v>
      </c>
      <c r="M20" s="57"/>
      <c r="N20" s="57"/>
      <c r="O20" s="57">
        <v>5000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1200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585</v>
      </c>
      <c r="G22" s="57">
        <v>556</v>
      </c>
      <c r="H22" s="57"/>
      <c r="I22" s="57">
        <v>585</v>
      </c>
      <c r="J22" s="57">
        <v>556</v>
      </c>
      <c r="K22" s="57"/>
      <c r="L22" s="57">
        <v>4550</v>
      </c>
      <c r="M22" s="57">
        <v>4323</v>
      </c>
      <c r="N22" s="57">
        <v>3890.7000000000003</v>
      </c>
      <c r="O22" s="57">
        <v>4550</v>
      </c>
      <c r="P22" s="57">
        <v>4323</v>
      </c>
      <c r="Q22" s="57">
        <v>3890.7000000000003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/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900</v>
      </c>
      <c r="G25" s="57"/>
      <c r="H25" s="57">
        <v>810</v>
      </c>
      <c r="I25" s="57">
        <v>900</v>
      </c>
      <c r="J25" s="57"/>
      <c r="K25" s="57">
        <v>810</v>
      </c>
      <c r="L25" s="57">
        <v>4500</v>
      </c>
      <c r="M25" s="57"/>
      <c r="N25" s="57">
        <v>4050</v>
      </c>
      <c r="O25" s="57">
        <v>4500</v>
      </c>
      <c r="P25" s="57"/>
      <c r="Q25" s="57">
        <v>4050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750</v>
      </c>
      <c r="G28" s="57">
        <v>750</v>
      </c>
      <c r="H28" s="57">
        <v>637.5</v>
      </c>
      <c r="I28" s="57">
        <v>750</v>
      </c>
      <c r="J28" s="57">
        <v>750</v>
      </c>
      <c r="K28" s="57">
        <v>637.5</v>
      </c>
      <c r="L28" s="57">
        <v>5000</v>
      </c>
      <c r="M28" s="57">
        <v>4500</v>
      </c>
      <c r="N28" s="57">
        <v>4250</v>
      </c>
      <c r="O28" s="57">
        <v>5000</v>
      </c>
      <c r="P28" s="57">
        <v>4500</v>
      </c>
      <c r="Q28" s="57">
        <v>5000</v>
      </c>
      <c r="R28" s="57">
        <v>2000</v>
      </c>
      <c r="S28" s="57">
        <v>1900</v>
      </c>
      <c r="T28" s="57">
        <v>1700</v>
      </c>
      <c r="U28" s="57">
        <v>175</v>
      </c>
      <c r="V28" s="57">
        <v>175</v>
      </c>
      <c r="W28" s="57">
        <v>148.75</v>
      </c>
      <c r="X28" s="57"/>
      <c r="Y28" s="57"/>
      <c r="Z28" s="57"/>
      <c r="AA28" s="57">
        <v>3000</v>
      </c>
      <c r="AB28" s="57">
        <v>3000</v>
      </c>
      <c r="AC28" s="57">
        <v>2550</v>
      </c>
      <c r="AD28" s="57">
        <v>1219</v>
      </c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600</v>
      </c>
      <c r="G29" s="57">
        <v>600</v>
      </c>
      <c r="H29" s="57">
        <v>480</v>
      </c>
      <c r="I29" s="57">
        <v>600</v>
      </c>
      <c r="J29" s="57">
        <v>600</v>
      </c>
      <c r="K29" s="57">
        <v>480</v>
      </c>
      <c r="L29" s="57">
        <v>2415</v>
      </c>
      <c r="M29" s="57">
        <v>2415</v>
      </c>
      <c r="N29" s="57">
        <v>1932</v>
      </c>
      <c r="O29" s="57">
        <v>2415</v>
      </c>
      <c r="P29" s="57">
        <v>2415</v>
      </c>
      <c r="Q29" s="57">
        <v>1932</v>
      </c>
      <c r="R29" s="57">
        <v>1000</v>
      </c>
      <c r="S29" s="57">
        <v>1000</v>
      </c>
      <c r="T29" s="57">
        <v>800</v>
      </c>
      <c r="U29" s="57">
        <v>600</v>
      </c>
      <c r="V29" s="57">
        <v>600</v>
      </c>
      <c r="W29" s="57">
        <v>480</v>
      </c>
      <c r="X29" s="57">
        <v>60</v>
      </c>
      <c r="Y29" s="57">
        <v>60</v>
      </c>
      <c r="Z29" s="57">
        <v>48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380</v>
      </c>
      <c r="G30" s="57">
        <v>304</v>
      </c>
      <c r="H30" s="57">
        <v>304</v>
      </c>
      <c r="I30" s="57">
        <v>380</v>
      </c>
      <c r="J30" s="57">
        <v>304</v>
      </c>
      <c r="K30" s="57">
        <v>304</v>
      </c>
      <c r="L30" s="57">
        <v>3040</v>
      </c>
      <c r="M30" s="57">
        <v>2432</v>
      </c>
      <c r="N30" s="57">
        <v>3432</v>
      </c>
      <c r="O30" s="57">
        <v>3040</v>
      </c>
      <c r="P30" s="57">
        <v>2432</v>
      </c>
      <c r="Q30" s="57">
        <v>3432</v>
      </c>
      <c r="R30" s="57"/>
      <c r="S30" s="57"/>
      <c r="T30" s="57"/>
      <c r="U30" s="57"/>
      <c r="V30" s="57"/>
      <c r="W30" s="57"/>
      <c r="X30" s="57">
        <v>100</v>
      </c>
      <c r="Y30" s="57">
        <v>60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490</v>
      </c>
      <c r="G31" s="57">
        <v>490</v>
      </c>
      <c r="H31" s="57">
        <v>392</v>
      </c>
      <c r="I31" s="57">
        <v>490</v>
      </c>
      <c r="J31" s="57">
        <v>490</v>
      </c>
      <c r="K31" s="57">
        <v>392</v>
      </c>
      <c r="L31" s="57">
        <v>3400</v>
      </c>
      <c r="M31" s="57">
        <v>3230</v>
      </c>
      <c r="N31" s="57">
        <v>2720</v>
      </c>
      <c r="O31" s="57">
        <v>3400</v>
      </c>
      <c r="P31" s="57">
        <v>3230</v>
      </c>
      <c r="Q31" s="57">
        <v>2720</v>
      </c>
      <c r="R31" s="57">
        <v>2400</v>
      </c>
      <c r="S31" s="57"/>
      <c r="T31" s="57">
        <v>1920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1100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600</v>
      </c>
      <c r="H32" s="57">
        <v>350</v>
      </c>
      <c r="I32" s="57">
        <v>700</v>
      </c>
      <c r="J32" s="57">
        <v>600</v>
      </c>
      <c r="K32" s="57">
        <v>350</v>
      </c>
      <c r="L32" s="57">
        <v>5000</v>
      </c>
      <c r="M32" s="57">
        <v>5000</v>
      </c>
      <c r="N32" s="57">
        <v>7500</v>
      </c>
      <c r="O32" s="57">
        <v>5000</v>
      </c>
      <c r="P32" s="57">
        <v>5000</v>
      </c>
      <c r="Q32" s="57">
        <v>7500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>
        <v>1000</v>
      </c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450</v>
      </c>
      <c r="G35" s="57">
        <v>382.5</v>
      </c>
      <c r="H35" s="57">
        <v>337.5</v>
      </c>
      <c r="I35" s="57">
        <v>450</v>
      </c>
      <c r="J35" s="57">
        <v>382.5</v>
      </c>
      <c r="K35" s="57">
        <v>337.5</v>
      </c>
      <c r="L35" s="57">
        <v>4050</v>
      </c>
      <c r="M35" s="57">
        <v>3442.5</v>
      </c>
      <c r="N35" s="57">
        <v>3037.5</v>
      </c>
      <c r="O35" s="57">
        <v>4050</v>
      </c>
      <c r="P35" s="57">
        <v>3442.5</v>
      </c>
      <c r="Q35" s="57">
        <v>3037.5</v>
      </c>
      <c r="R35" s="57">
        <v>900</v>
      </c>
      <c r="S35" s="57">
        <v>765</v>
      </c>
      <c r="T35" s="57"/>
      <c r="U35" s="57">
        <v>225</v>
      </c>
      <c r="V35" s="57">
        <v>191.25</v>
      </c>
      <c r="W35" s="57">
        <v>168.75</v>
      </c>
      <c r="X35" s="57">
        <v>70</v>
      </c>
      <c r="Y35" s="57">
        <v>59.5</v>
      </c>
      <c r="Z35" s="57">
        <v>52.5</v>
      </c>
      <c r="AA35" s="57"/>
      <c r="AB35" s="57"/>
      <c r="AC35" s="57"/>
      <c r="AD35" s="57">
        <v>500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520</v>
      </c>
      <c r="H36" s="57">
        <v>300</v>
      </c>
      <c r="I36" s="57">
        <v>600</v>
      </c>
      <c r="J36" s="57">
        <v>520</v>
      </c>
      <c r="K36" s="57">
        <v>300</v>
      </c>
      <c r="L36" s="57">
        <v>375</v>
      </c>
      <c r="M36" s="57">
        <v>320</v>
      </c>
      <c r="N36" s="57">
        <v>320</v>
      </c>
      <c r="O36" s="57">
        <v>375</v>
      </c>
      <c r="P36" s="57">
        <v>320</v>
      </c>
      <c r="Q36" s="57">
        <v>320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650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>
        <v>530</v>
      </c>
      <c r="H37" s="57">
        <v>530</v>
      </c>
      <c r="I37" s="57">
        <v>600</v>
      </c>
      <c r="J37" s="57">
        <v>530</v>
      </c>
      <c r="K37" s="57">
        <v>530</v>
      </c>
      <c r="L37" s="57">
        <v>4200</v>
      </c>
      <c r="M37" s="57">
        <v>3372</v>
      </c>
      <c r="N37" s="57">
        <v>3372</v>
      </c>
      <c r="O37" s="57">
        <v>4200</v>
      </c>
      <c r="P37" s="57">
        <v>3372</v>
      </c>
      <c r="Q37" s="57">
        <v>3372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540</v>
      </c>
      <c r="G42" s="57">
        <v>432</v>
      </c>
      <c r="H42" s="57">
        <v>302.39999999999998</v>
      </c>
      <c r="I42" s="57">
        <v>540</v>
      </c>
      <c r="J42" s="57">
        <v>432</v>
      </c>
      <c r="K42" s="57">
        <v>302.39999999999998</v>
      </c>
      <c r="L42" s="57">
        <v>5900</v>
      </c>
      <c r="M42" s="57">
        <v>4650</v>
      </c>
      <c r="N42" s="57">
        <v>3255</v>
      </c>
      <c r="O42" s="57">
        <v>5900</v>
      </c>
      <c r="P42" s="57">
        <v>4650</v>
      </c>
      <c r="Q42" s="57">
        <v>3255</v>
      </c>
      <c r="R42" s="57"/>
      <c r="S42" s="57"/>
      <c r="T42" s="57"/>
      <c r="U42" s="57">
        <v>455</v>
      </c>
      <c r="V42" s="57">
        <v>455</v>
      </c>
      <c r="W42" s="57">
        <v>318.5</v>
      </c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673.73871704800001</v>
      </c>
      <c r="G49" s="61">
        <v>592.67817502854552</v>
      </c>
      <c r="H49" s="61">
        <v>517.36599253140002</v>
      </c>
      <c r="I49" s="61">
        <v>662.46884534320009</v>
      </c>
      <c r="J49" s="61">
        <v>582.48732425363642</v>
      </c>
      <c r="K49" s="61">
        <v>510.76615290040002</v>
      </c>
      <c r="L49" s="61">
        <v>3750.5416666666665</v>
      </c>
      <c r="M49" s="61">
        <v>3314.8023809523811</v>
      </c>
      <c r="N49" s="61">
        <v>3249.288</v>
      </c>
      <c r="O49" s="61">
        <v>3719.5</v>
      </c>
      <c r="P49" s="61">
        <v>3279.6833333333334</v>
      </c>
      <c r="Q49" s="61">
        <v>3257.8505</v>
      </c>
      <c r="R49" s="61">
        <v>1606.4214718819999</v>
      </c>
      <c r="S49" s="61">
        <v>1442.35719098</v>
      </c>
      <c r="T49" s="61">
        <v>1448.5268398525</v>
      </c>
      <c r="U49" s="61">
        <v>304.26495606399999</v>
      </c>
      <c r="V49" s="61">
        <v>315.40187238153845</v>
      </c>
      <c r="W49" s="61">
        <v>258.53648776615387</v>
      </c>
      <c r="X49" s="61">
        <v>110.33826416123078</v>
      </c>
      <c r="Y49" s="61">
        <v>107.90811950800001</v>
      </c>
      <c r="Z49" s="61">
        <v>78.012528998327269</v>
      </c>
      <c r="AA49" s="61">
        <v>1660.8155145555554</v>
      </c>
      <c r="AB49" s="61">
        <v>1769.3996234057142</v>
      </c>
      <c r="AC49" s="61">
        <v>1258.2283831314285</v>
      </c>
      <c r="AD49" s="61">
        <v>1185.4444444444443</v>
      </c>
    </row>
    <row r="50" spans="1:30" x14ac:dyDescent="0.25">
      <c r="D50" s="60" t="s">
        <v>95</v>
      </c>
      <c r="F50" s="62">
        <v>25</v>
      </c>
      <c r="G50" s="62">
        <v>22</v>
      </c>
      <c r="H50" s="62">
        <v>20</v>
      </c>
      <c r="I50" s="62">
        <v>25</v>
      </c>
      <c r="J50" s="62">
        <v>22</v>
      </c>
      <c r="K50" s="62">
        <v>20</v>
      </c>
      <c r="L50" s="62">
        <v>24</v>
      </c>
      <c r="M50" s="62">
        <v>21</v>
      </c>
      <c r="N50" s="62">
        <v>20</v>
      </c>
      <c r="O50" s="62">
        <v>24</v>
      </c>
      <c r="P50" s="62">
        <v>21</v>
      </c>
      <c r="Q50" s="62">
        <v>20</v>
      </c>
      <c r="R50" s="62">
        <v>10</v>
      </c>
      <c r="S50" s="62">
        <v>9</v>
      </c>
      <c r="T50" s="62">
        <v>8</v>
      </c>
      <c r="U50" s="62">
        <v>15</v>
      </c>
      <c r="V50" s="62">
        <v>13</v>
      </c>
      <c r="W50" s="62">
        <v>13</v>
      </c>
      <c r="X50" s="62">
        <v>13</v>
      </c>
      <c r="Y50" s="62">
        <v>12</v>
      </c>
      <c r="Z50" s="62">
        <v>11</v>
      </c>
      <c r="AA50" s="62">
        <v>9</v>
      </c>
      <c r="AB50" s="62">
        <v>7</v>
      </c>
      <c r="AC50" s="62">
        <v>7</v>
      </c>
      <c r="AD50" s="62">
        <v>9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5900</v>
      </c>
      <c r="M51" s="61">
        <v>5351.3499999999995</v>
      </c>
      <c r="N51" s="61">
        <v>7500</v>
      </c>
      <c r="O51" s="61">
        <v>5900</v>
      </c>
      <c r="P51" s="61">
        <v>5351.3499999999995</v>
      </c>
      <c r="Q51" s="61">
        <v>7500</v>
      </c>
      <c r="R51" s="61">
        <v>3000</v>
      </c>
      <c r="S51" s="61">
        <v>3000</v>
      </c>
      <c r="T51" s="61">
        <v>3000</v>
      </c>
      <c r="U51" s="61">
        <v>700</v>
      </c>
      <c r="V51" s="61">
        <v>700</v>
      </c>
      <c r="W51" s="61">
        <v>480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2400</v>
      </c>
    </row>
    <row r="52" spans="1:30" x14ac:dyDescent="0.25">
      <c r="D52" t="s">
        <v>98</v>
      </c>
      <c r="E52" s="63" t="s">
        <v>97</v>
      </c>
      <c r="F52" s="61">
        <v>275</v>
      </c>
      <c r="G52" s="61">
        <v>275</v>
      </c>
      <c r="H52" s="61">
        <v>300</v>
      </c>
      <c r="I52" s="61">
        <v>275</v>
      </c>
      <c r="J52" s="61">
        <v>275</v>
      </c>
      <c r="K52" s="61">
        <v>259</v>
      </c>
      <c r="L52" s="61">
        <v>375</v>
      </c>
      <c r="M52" s="61">
        <v>320</v>
      </c>
      <c r="N52" s="61">
        <v>320</v>
      </c>
      <c r="O52" s="61">
        <v>375</v>
      </c>
      <c r="P52" s="61">
        <v>320</v>
      </c>
      <c r="Q52" s="61">
        <v>320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148.75</v>
      </c>
      <c r="X52" s="61">
        <v>35</v>
      </c>
      <c r="Y52" s="61">
        <v>35</v>
      </c>
      <c r="Z52" s="61">
        <v>30</v>
      </c>
      <c r="AA52" s="61">
        <v>100</v>
      </c>
      <c r="AB52" s="61">
        <v>57.9</v>
      </c>
      <c r="AC52" s="61">
        <v>154.4</v>
      </c>
      <c r="AD52" s="61">
        <v>500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776.5</v>
      </c>
      <c r="G55" s="65">
        <v>717.25</v>
      </c>
      <c r="H55" s="65">
        <v>599.79999999999995</v>
      </c>
      <c r="I55" s="65">
        <v>756.4</v>
      </c>
      <c r="J55" s="65">
        <v>694.875</v>
      </c>
      <c r="K55" s="65">
        <v>592.36249999999995</v>
      </c>
      <c r="L55" s="65">
        <v>4388.3</v>
      </c>
      <c r="M55" s="65">
        <v>4015.5437499999998</v>
      </c>
      <c r="N55" s="65">
        <v>3353.8622222222225</v>
      </c>
      <c r="O55" s="65">
        <v>4325.8</v>
      </c>
      <c r="P55" s="65">
        <v>3937.4187499999998</v>
      </c>
      <c r="Q55" s="65">
        <v>3381.6400000000003</v>
      </c>
      <c r="R55" s="65">
        <v>2013.3333333333333</v>
      </c>
      <c r="S55" s="65">
        <v>1910.6666666666667</v>
      </c>
      <c r="T55" s="65">
        <v>1844</v>
      </c>
      <c r="U55" s="65">
        <v>315</v>
      </c>
      <c r="V55" s="65">
        <v>348</v>
      </c>
      <c r="W55" s="65">
        <v>264.45</v>
      </c>
      <c r="X55" s="65">
        <v>193.75</v>
      </c>
      <c r="Y55" s="65">
        <v>243.33333333333334</v>
      </c>
      <c r="Z55" s="65">
        <v>147.75</v>
      </c>
      <c r="AA55" s="65">
        <v>1517</v>
      </c>
      <c r="AB55" s="65">
        <v>1587.6666666666667</v>
      </c>
      <c r="AC55" s="65">
        <v>1240.3166666666666</v>
      </c>
      <c r="AD55" s="65">
        <v>1273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8</v>
      </c>
      <c r="I56" s="66">
        <v>10</v>
      </c>
      <c r="J56" s="66">
        <v>8</v>
      </c>
      <c r="K56" s="66">
        <v>8</v>
      </c>
      <c r="L56" s="66">
        <v>10</v>
      </c>
      <c r="M56" s="66">
        <v>8</v>
      </c>
      <c r="N56" s="66">
        <v>9</v>
      </c>
      <c r="O56" s="66">
        <v>10</v>
      </c>
      <c r="P56" s="66">
        <v>8</v>
      </c>
      <c r="Q56" s="66">
        <v>9</v>
      </c>
      <c r="R56" s="66">
        <v>3</v>
      </c>
      <c r="S56" s="66">
        <v>3</v>
      </c>
      <c r="T56" s="66">
        <v>3</v>
      </c>
      <c r="U56" s="66">
        <v>6</v>
      </c>
      <c r="V56" s="66">
        <v>5</v>
      </c>
      <c r="W56" s="66">
        <v>5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626.1</v>
      </c>
      <c r="G57" s="65">
        <v>515.27777777777783</v>
      </c>
      <c r="H57" s="65">
        <v>446.0625</v>
      </c>
      <c r="I57" s="65">
        <v>626.1</v>
      </c>
      <c r="J57" s="65">
        <v>515.27777777777783</v>
      </c>
      <c r="K57" s="65">
        <v>446.0625</v>
      </c>
      <c r="L57" s="65">
        <v>3303</v>
      </c>
      <c r="M57" s="65">
        <v>2848.2777777777778</v>
      </c>
      <c r="N57" s="65">
        <v>3260.5</v>
      </c>
      <c r="O57" s="65">
        <v>3303</v>
      </c>
      <c r="P57" s="65">
        <v>2848.2777777777778</v>
      </c>
      <c r="Q57" s="65">
        <v>3260.5</v>
      </c>
      <c r="R57" s="65">
        <v>1033.3333333333333</v>
      </c>
      <c r="S57" s="65">
        <v>988.33333333333337</v>
      </c>
      <c r="T57" s="65">
        <v>1000</v>
      </c>
      <c r="U57" s="65">
        <v>288.57142857142856</v>
      </c>
      <c r="V57" s="65">
        <v>272.32142857142856</v>
      </c>
      <c r="W57" s="65">
        <v>226.39285714285714</v>
      </c>
      <c r="X57" s="65">
        <v>79.285714285714292</v>
      </c>
      <c r="Y57" s="65">
        <v>65.785714285714292</v>
      </c>
      <c r="Z57" s="65">
        <v>55.833333333333336</v>
      </c>
      <c r="AA57" s="65">
        <v>2525</v>
      </c>
      <c r="AB57" s="65">
        <v>4950</v>
      </c>
      <c r="AC57" s="65">
        <v>3465</v>
      </c>
      <c r="AD57" s="65">
        <v>837.5</v>
      </c>
    </row>
    <row r="58" spans="1:30" x14ac:dyDescent="0.25">
      <c r="A58" s="64"/>
      <c r="C58" t="s">
        <v>43</v>
      </c>
      <c r="D58" t="s">
        <v>95</v>
      </c>
      <c r="F58" s="66">
        <v>10</v>
      </c>
      <c r="G58" s="66">
        <v>9</v>
      </c>
      <c r="H58" s="66">
        <v>8</v>
      </c>
      <c r="I58" s="66">
        <v>10</v>
      </c>
      <c r="J58" s="66">
        <v>9</v>
      </c>
      <c r="K58" s="66">
        <v>8</v>
      </c>
      <c r="L58" s="66">
        <v>10</v>
      </c>
      <c r="M58" s="66">
        <v>9</v>
      </c>
      <c r="N58" s="66">
        <v>8</v>
      </c>
      <c r="O58" s="66">
        <v>10</v>
      </c>
      <c r="P58" s="66">
        <v>9</v>
      </c>
      <c r="Q58" s="66">
        <v>8</v>
      </c>
      <c r="R58" s="66">
        <v>3</v>
      </c>
      <c r="S58" s="66">
        <v>3</v>
      </c>
      <c r="T58" s="66">
        <v>2</v>
      </c>
      <c r="U58" s="66">
        <v>7</v>
      </c>
      <c r="V58" s="66">
        <v>7</v>
      </c>
      <c r="W58" s="66">
        <v>7</v>
      </c>
      <c r="X58" s="66">
        <v>7</v>
      </c>
      <c r="Y58" s="66">
        <v>7</v>
      </c>
      <c r="Z58" s="66">
        <v>6</v>
      </c>
      <c r="AA58" s="66">
        <v>2</v>
      </c>
      <c r="AB58" s="66">
        <v>1</v>
      </c>
      <c r="AC58" s="66">
        <v>1</v>
      </c>
      <c r="AD58" s="66">
        <v>4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614.36698154999999</v>
      </c>
      <c r="G59" s="65">
        <v>575.85496265699999</v>
      </c>
      <c r="H59" s="65">
        <v>495.10496265699999</v>
      </c>
      <c r="I59" s="65">
        <v>594.18028339500006</v>
      </c>
      <c r="J59" s="65">
        <v>564.55528339500006</v>
      </c>
      <c r="K59" s="65">
        <v>476.980764502</v>
      </c>
      <c r="L59" s="65">
        <v>3866.6666666666665</v>
      </c>
      <c r="M59" s="65">
        <v>3450.6666666666665</v>
      </c>
      <c r="N59" s="65">
        <v>2905.6666666666665</v>
      </c>
      <c r="O59" s="65">
        <v>3826.6666666666665</v>
      </c>
      <c r="P59" s="65">
        <v>3413.1666666666665</v>
      </c>
      <c r="Q59" s="65">
        <v>2879.4166666666665</v>
      </c>
      <c r="R59" s="65">
        <v>1808.0715729399999</v>
      </c>
      <c r="S59" s="65">
        <v>1392.1073594099998</v>
      </c>
      <c r="T59" s="65">
        <v>1352.0715729399999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1750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2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22</v>
      </c>
      <c r="B62" t="s">
        <v>100</v>
      </c>
      <c r="C62" t="s">
        <v>42</v>
      </c>
      <c r="D62" t="s">
        <v>101</v>
      </c>
      <c r="F62" s="65">
        <v>675.56452841333328</v>
      </c>
      <c r="G62" s="65">
        <v>594.13713218771431</v>
      </c>
      <c r="H62" s="65">
        <v>486.34427504485711</v>
      </c>
      <c r="I62" s="65">
        <v>670.18140890533334</v>
      </c>
      <c r="J62" s="65">
        <v>590.90865239857146</v>
      </c>
      <c r="K62" s="65">
        <v>481.16593271485715</v>
      </c>
      <c r="L62" s="65">
        <v>3870</v>
      </c>
      <c r="M62" s="65">
        <v>3431.8846153846152</v>
      </c>
      <c r="N62" s="65">
        <v>3302.6153846153848</v>
      </c>
      <c r="O62" s="65">
        <v>3861.4285714285716</v>
      </c>
      <c r="P62" s="65">
        <v>3423.2307692307691</v>
      </c>
      <c r="Q62" s="65">
        <v>3354.25</v>
      </c>
      <c r="R62" s="65">
        <v>1503.4592455457143</v>
      </c>
      <c r="S62" s="65">
        <v>1274.8691198033332</v>
      </c>
      <c r="T62" s="65">
        <v>1292.7024531366667</v>
      </c>
      <c r="U62" s="65">
        <v>310.39743409599998</v>
      </c>
      <c r="V62" s="65">
        <v>299.02243409599998</v>
      </c>
      <c r="W62" s="65">
        <v>250.597434096</v>
      </c>
      <c r="X62" s="65">
        <v>78.439743409599998</v>
      </c>
      <c r="Y62" s="65">
        <v>68.989743409599996</v>
      </c>
      <c r="Z62" s="65">
        <v>59.987535442400002</v>
      </c>
      <c r="AA62" s="65">
        <v>1979.8899384999997</v>
      </c>
      <c r="AB62" s="65">
        <v>2124.559472768</v>
      </c>
      <c r="AC62" s="65">
        <v>1527.3297363839999</v>
      </c>
      <c r="AD62" s="65">
        <v>1152.7142857142858</v>
      </c>
    </row>
    <row r="63" spans="1:30" x14ac:dyDescent="0.25">
      <c r="A63" s="64"/>
      <c r="C63" t="s">
        <v>42</v>
      </c>
      <c r="D63" t="s">
        <v>95</v>
      </c>
      <c r="F63" s="66">
        <v>15</v>
      </c>
      <c r="G63" s="66">
        <v>14</v>
      </c>
      <c r="H63" s="66">
        <v>14</v>
      </c>
      <c r="I63" s="66">
        <v>15</v>
      </c>
      <c r="J63" s="66">
        <v>14</v>
      </c>
      <c r="K63" s="66">
        <v>14</v>
      </c>
      <c r="L63" s="66">
        <v>14</v>
      </c>
      <c r="M63" s="66">
        <v>13</v>
      </c>
      <c r="N63" s="66">
        <v>13</v>
      </c>
      <c r="O63" s="66">
        <v>14</v>
      </c>
      <c r="P63" s="66">
        <v>13</v>
      </c>
      <c r="Q63" s="66">
        <v>13</v>
      </c>
      <c r="R63" s="66">
        <v>7</v>
      </c>
      <c r="S63" s="66">
        <v>6</v>
      </c>
      <c r="T63" s="66">
        <v>6</v>
      </c>
      <c r="U63" s="66">
        <v>10</v>
      </c>
      <c r="V63" s="66">
        <v>10</v>
      </c>
      <c r="W63" s="66">
        <v>10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7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793.75</v>
      </c>
      <c r="G64" s="65">
        <v>741.66666666666663</v>
      </c>
      <c r="H64" s="65">
        <v>710</v>
      </c>
      <c r="I64" s="65">
        <v>793.75</v>
      </c>
      <c r="J64" s="65">
        <v>741.66666666666663</v>
      </c>
      <c r="K64" s="65">
        <v>710</v>
      </c>
      <c r="L64" s="65">
        <v>3570.75</v>
      </c>
      <c r="M64" s="65">
        <v>3167.1166666666663</v>
      </c>
      <c r="N64" s="65">
        <v>3389.6866666666665</v>
      </c>
      <c r="O64" s="65">
        <v>3570.75</v>
      </c>
      <c r="P64" s="65">
        <v>3167.1166666666663</v>
      </c>
      <c r="Q64" s="65">
        <v>3389.6866666666665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7</v>
      </c>
      <c r="B66" t="s">
        <v>100</v>
      </c>
      <c r="C66" t="s">
        <v>48</v>
      </c>
      <c r="D66" t="s">
        <v>101</v>
      </c>
      <c r="F66" s="65">
        <v>635</v>
      </c>
      <c r="G66" s="65">
        <v>534</v>
      </c>
      <c r="H66" s="65">
        <v>469.5</v>
      </c>
      <c r="I66" s="65">
        <v>594.79999999999995</v>
      </c>
      <c r="J66" s="65">
        <v>489.25</v>
      </c>
      <c r="K66" s="65">
        <v>449.66666666666669</v>
      </c>
      <c r="L66" s="65">
        <v>4010</v>
      </c>
      <c r="M66" s="65">
        <v>3498.75</v>
      </c>
      <c r="N66" s="65">
        <v>2970.6750000000002</v>
      </c>
      <c r="O66" s="65">
        <v>3885</v>
      </c>
      <c r="P66" s="65">
        <v>3342.5</v>
      </c>
      <c r="Q66" s="65">
        <v>2845.6750000000002</v>
      </c>
      <c r="R66" s="65">
        <v>1040</v>
      </c>
      <c r="S66" s="65">
        <v>832</v>
      </c>
      <c r="T66" s="65">
        <v>832</v>
      </c>
      <c r="U66" s="65">
        <v>350</v>
      </c>
      <c r="V66" s="65">
        <v>700</v>
      </c>
      <c r="W66" s="65">
        <v>302.5</v>
      </c>
      <c r="X66" s="65">
        <v>75</v>
      </c>
      <c r="Y66" s="65">
        <v>105</v>
      </c>
      <c r="Z66" s="65">
        <v>68.25</v>
      </c>
      <c r="AA66" s="65">
        <v>784</v>
      </c>
      <c r="AB66" s="65">
        <v>263</v>
      </c>
      <c r="AC66" s="65">
        <v>170.95000000000002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5</v>
      </c>
      <c r="G67" s="66">
        <v>4</v>
      </c>
      <c r="H67" s="66">
        <v>3</v>
      </c>
      <c r="I67" s="66">
        <v>5</v>
      </c>
      <c r="J67" s="66">
        <v>4</v>
      </c>
      <c r="K67" s="66">
        <v>3</v>
      </c>
      <c r="L67" s="66">
        <v>5</v>
      </c>
      <c r="M67" s="66">
        <v>4</v>
      </c>
      <c r="N67" s="66">
        <v>4</v>
      </c>
      <c r="O67" s="66">
        <v>5</v>
      </c>
      <c r="P67" s="66">
        <v>4</v>
      </c>
      <c r="Q67" s="66">
        <v>4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591.34368663076918</v>
      </c>
      <c r="G69" s="65">
        <v>491.90998755233335</v>
      </c>
      <c r="H69" s="65">
        <v>464.57453187527267</v>
      </c>
      <c r="I69" s="65">
        <v>578.51701027538468</v>
      </c>
      <c r="J69" s="65">
        <v>482.68509446500002</v>
      </c>
      <c r="K69" s="65">
        <v>459.4157325461818</v>
      </c>
      <c r="L69" s="65">
        <v>3531.6666666666665</v>
      </c>
      <c r="M69" s="65">
        <v>3030.681818181818</v>
      </c>
      <c r="N69" s="65">
        <v>2936.3363636363638</v>
      </c>
      <c r="O69" s="65">
        <v>3479.5833333333335</v>
      </c>
      <c r="P69" s="65">
        <v>2973.8636363636365</v>
      </c>
      <c r="Q69" s="65">
        <v>2890.8818181818183</v>
      </c>
      <c r="R69" s="65">
        <v>1224.842943764</v>
      </c>
      <c r="S69" s="65">
        <v>897.30367970499992</v>
      </c>
      <c r="T69" s="65">
        <v>1136.0536797049999</v>
      </c>
      <c r="U69" s="65">
        <v>325.44159344000002</v>
      </c>
      <c r="V69" s="65">
        <v>333.15304262000001</v>
      </c>
      <c r="W69" s="65">
        <v>261.91381566222225</v>
      </c>
      <c r="X69" s="65">
        <v>76.299679261999998</v>
      </c>
      <c r="Y69" s="65">
        <v>67.271062013714285</v>
      </c>
      <c r="Z69" s="65">
        <v>56.431303163599999</v>
      </c>
      <c r="AA69" s="65">
        <v>2660.1132103333334</v>
      </c>
      <c r="AB69" s="65">
        <v>2274.59912128</v>
      </c>
      <c r="AC69" s="65">
        <v>1509.1162273066666</v>
      </c>
      <c r="AD69" s="65">
        <v>970</v>
      </c>
    </row>
    <row r="70" spans="1:30" x14ac:dyDescent="0.25">
      <c r="C70" t="s">
        <v>41</v>
      </c>
      <c r="D70" t="s">
        <v>95</v>
      </c>
      <c r="F70" s="66">
        <v>13</v>
      </c>
      <c r="G70" s="66">
        <v>12</v>
      </c>
      <c r="H70" s="66">
        <v>11</v>
      </c>
      <c r="I70" s="66">
        <v>13</v>
      </c>
      <c r="J70" s="66">
        <v>12</v>
      </c>
      <c r="K70" s="66">
        <v>11</v>
      </c>
      <c r="L70" s="66">
        <v>12</v>
      </c>
      <c r="M70" s="66">
        <v>11</v>
      </c>
      <c r="N70" s="66">
        <v>11</v>
      </c>
      <c r="O70" s="66">
        <v>12</v>
      </c>
      <c r="P70" s="66">
        <v>11</v>
      </c>
      <c r="Q70" s="66">
        <v>11</v>
      </c>
      <c r="R70" s="66">
        <v>5</v>
      </c>
      <c r="S70" s="66">
        <v>4</v>
      </c>
      <c r="T70" s="66">
        <v>4</v>
      </c>
      <c r="U70" s="66">
        <v>9</v>
      </c>
      <c r="V70" s="66">
        <v>8</v>
      </c>
      <c r="W70" s="66">
        <v>9</v>
      </c>
      <c r="X70" s="66">
        <v>8</v>
      </c>
      <c r="Y70" s="66">
        <v>7</v>
      </c>
      <c r="Z70" s="66">
        <v>6</v>
      </c>
      <c r="AA70" s="66">
        <v>3</v>
      </c>
      <c r="AB70" s="66">
        <v>3</v>
      </c>
      <c r="AC70" s="66">
        <v>3</v>
      </c>
      <c r="AD70" s="66">
        <v>5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814</v>
      </c>
      <c r="G71" s="65">
        <v>818.66666666666663</v>
      </c>
      <c r="H71" s="65">
        <v>731.16666666666663</v>
      </c>
      <c r="I71" s="65">
        <v>814</v>
      </c>
      <c r="J71" s="65">
        <v>818.66666666666663</v>
      </c>
      <c r="K71" s="65">
        <v>731.16666666666663</v>
      </c>
      <c r="L71" s="65">
        <v>4250</v>
      </c>
      <c r="M71" s="65">
        <v>3833.3333333333335</v>
      </c>
      <c r="N71" s="65">
        <v>3750</v>
      </c>
      <c r="O71" s="65">
        <v>4250</v>
      </c>
      <c r="P71" s="65">
        <v>3833.3333333333335</v>
      </c>
      <c r="Q71" s="65">
        <v>4000</v>
      </c>
      <c r="R71" s="65">
        <v>2000</v>
      </c>
      <c r="S71" s="65">
        <v>1900</v>
      </c>
      <c r="T71" s="65">
        <v>1700</v>
      </c>
      <c r="U71" s="65">
        <v>162.5</v>
      </c>
      <c r="V71" s="65">
        <v>162.5</v>
      </c>
      <c r="W71" s="65">
        <v>149.375</v>
      </c>
      <c r="X71" s="65">
        <v>125</v>
      </c>
      <c r="Y71" s="65">
        <v>125</v>
      </c>
      <c r="Z71" s="65">
        <v>125</v>
      </c>
      <c r="AA71" s="65">
        <v>2100</v>
      </c>
      <c r="AB71" s="65">
        <v>3000</v>
      </c>
      <c r="AC71" s="65">
        <v>2550</v>
      </c>
      <c r="AD71" s="65">
        <v>1219</v>
      </c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>
        <v>1</v>
      </c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791.42857142857144</v>
      </c>
      <c r="G73" s="65">
        <v>720</v>
      </c>
      <c r="H73" s="65">
        <v>507.25</v>
      </c>
      <c r="I73" s="65">
        <v>775</v>
      </c>
      <c r="J73" s="65">
        <v>701.08333333333337</v>
      </c>
      <c r="K73" s="65">
        <v>494.70833333333331</v>
      </c>
      <c r="L73" s="65">
        <v>4161.8571428571431</v>
      </c>
      <c r="M73" s="65">
        <v>3878.8916666666664</v>
      </c>
      <c r="N73" s="65">
        <v>3572.6766666666663</v>
      </c>
      <c r="O73" s="65">
        <v>4144.7142857142853</v>
      </c>
      <c r="P73" s="65">
        <v>3860.1416666666664</v>
      </c>
      <c r="Q73" s="65">
        <v>3559.5516666666663</v>
      </c>
      <c r="R73" s="65">
        <v>2146.6666666666665</v>
      </c>
      <c r="S73" s="65">
        <v>1997.3333333333333</v>
      </c>
      <c r="T73" s="65">
        <v>1781.3333333333333</v>
      </c>
      <c r="U73" s="65">
        <v>327.5</v>
      </c>
      <c r="V73" s="65">
        <v>370</v>
      </c>
      <c r="W73" s="65">
        <v>352.5</v>
      </c>
      <c r="X73" s="65">
        <v>174.75</v>
      </c>
      <c r="Y73" s="65">
        <v>174.75</v>
      </c>
      <c r="Z73" s="65">
        <v>98.637500000000003</v>
      </c>
      <c r="AA73" s="65">
        <v>691.75</v>
      </c>
      <c r="AB73" s="65">
        <v>854</v>
      </c>
      <c r="AC73" s="65">
        <v>576.75</v>
      </c>
      <c r="AD73" s="65">
        <v>1533.3333333333333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7</v>
      </c>
      <c r="M74" s="66">
        <v>6</v>
      </c>
      <c r="N74" s="66">
        <v>6</v>
      </c>
      <c r="O74" s="66">
        <v>7</v>
      </c>
      <c r="P74" s="66">
        <v>6</v>
      </c>
      <c r="Q74" s="66">
        <v>6</v>
      </c>
      <c r="R74" s="66">
        <v>3</v>
      </c>
      <c r="S74" s="66">
        <v>3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4</v>
      </c>
      <c r="AB74" s="66">
        <v>3</v>
      </c>
      <c r="AC74" s="66">
        <v>3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804.1</v>
      </c>
      <c r="G76" s="65">
        <v>727.75</v>
      </c>
      <c r="H76" s="65">
        <v>644.3125</v>
      </c>
      <c r="I76" s="65">
        <v>793.1</v>
      </c>
      <c r="J76" s="65">
        <v>716.75</v>
      </c>
      <c r="K76" s="65">
        <v>644.3125</v>
      </c>
      <c r="L76" s="65">
        <v>4205</v>
      </c>
      <c r="M76" s="65">
        <v>3774.75</v>
      </c>
      <c r="N76" s="65">
        <v>3372.577777777778</v>
      </c>
      <c r="O76" s="65">
        <v>4142.5</v>
      </c>
      <c r="P76" s="65">
        <v>3696.625</v>
      </c>
      <c r="Q76" s="65">
        <v>3400.3555555555558</v>
      </c>
      <c r="R76" s="65">
        <v>2066.6666666666665</v>
      </c>
      <c r="S76" s="65">
        <v>2033.3333333333333</v>
      </c>
      <c r="T76" s="65">
        <v>1966.6666666666667</v>
      </c>
      <c r="U76" s="65">
        <v>210</v>
      </c>
      <c r="V76" s="65">
        <v>211.66666666666666</v>
      </c>
      <c r="W76" s="65">
        <v>190.67857142857142</v>
      </c>
      <c r="X76" s="65">
        <v>180</v>
      </c>
      <c r="Y76" s="65">
        <v>204.25</v>
      </c>
      <c r="Z76" s="65">
        <v>136.125</v>
      </c>
      <c r="AA76" s="65">
        <v>2662.5</v>
      </c>
      <c r="AB76" s="65">
        <v>3150</v>
      </c>
      <c r="AC76" s="65">
        <v>2338.3333333333335</v>
      </c>
      <c r="AD76" s="65">
        <v>1273</v>
      </c>
    </row>
    <row r="77" spans="1:30" x14ac:dyDescent="0.25">
      <c r="C77" t="s">
        <v>40</v>
      </c>
      <c r="D77" t="s">
        <v>95</v>
      </c>
      <c r="F77" s="66">
        <v>10</v>
      </c>
      <c r="G77" s="66">
        <v>8</v>
      </c>
      <c r="H77" s="66">
        <v>8</v>
      </c>
      <c r="I77" s="66">
        <v>10</v>
      </c>
      <c r="J77" s="66">
        <v>8</v>
      </c>
      <c r="K77" s="66">
        <v>8</v>
      </c>
      <c r="L77" s="66">
        <v>10</v>
      </c>
      <c r="M77" s="66">
        <v>8</v>
      </c>
      <c r="N77" s="66">
        <v>9</v>
      </c>
      <c r="O77" s="66">
        <v>10</v>
      </c>
      <c r="P77" s="66">
        <v>8</v>
      </c>
      <c r="Q77" s="66">
        <v>9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3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570.71428571428567</v>
      </c>
      <c r="G78" s="65">
        <v>536.71428571428567</v>
      </c>
      <c r="H78" s="65">
        <v>435.48333333333335</v>
      </c>
      <c r="I78" s="65">
        <v>557.71428571428567</v>
      </c>
      <c r="J78" s="65">
        <v>523.71428571428567</v>
      </c>
      <c r="K78" s="65">
        <v>425.56666666666666</v>
      </c>
      <c r="L78" s="65">
        <v>3096.1428571428573</v>
      </c>
      <c r="M78" s="65">
        <v>2845.1928571428571</v>
      </c>
      <c r="N78" s="65">
        <v>2444.3433333333332</v>
      </c>
      <c r="O78" s="65">
        <v>3096.1428571428573</v>
      </c>
      <c r="P78" s="65">
        <v>2845.1928571428571</v>
      </c>
      <c r="Q78" s="65">
        <v>2444.3433333333332</v>
      </c>
      <c r="R78" s="65">
        <v>1480</v>
      </c>
      <c r="S78" s="65">
        <v>916</v>
      </c>
      <c r="T78" s="65">
        <v>1184</v>
      </c>
      <c r="U78" s="65">
        <v>443</v>
      </c>
      <c r="V78" s="65">
        <v>437</v>
      </c>
      <c r="W78" s="65">
        <v>350.875</v>
      </c>
      <c r="X78" s="65">
        <v>75</v>
      </c>
      <c r="Y78" s="65">
        <v>73</v>
      </c>
      <c r="Z78" s="65">
        <v>48.75</v>
      </c>
      <c r="AA78" s="65">
        <v>280.5</v>
      </c>
      <c r="AB78" s="65">
        <v>160.44999999999999</v>
      </c>
      <c r="AC78" s="65">
        <v>162.67500000000001</v>
      </c>
      <c r="AD78" s="65">
        <v>983.33333333333337</v>
      </c>
    </row>
    <row r="79" spans="1:30" x14ac:dyDescent="0.25">
      <c r="C79" t="s">
        <v>43</v>
      </c>
      <c r="D79" t="s">
        <v>95</v>
      </c>
      <c r="F79" s="66">
        <v>7</v>
      </c>
      <c r="G79" s="66">
        <v>7</v>
      </c>
      <c r="H79" s="66">
        <v>6</v>
      </c>
      <c r="I79" s="66">
        <v>7</v>
      </c>
      <c r="J79" s="66">
        <v>7</v>
      </c>
      <c r="K79" s="66">
        <v>6</v>
      </c>
      <c r="L79" s="66">
        <v>7</v>
      </c>
      <c r="M79" s="66">
        <v>7</v>
      </c>
      <c r="N79" s="66">
        <v>6</v>
      </c>
      <c r="O79" s="66">
        <v>7</v>
      </c>
      <c r="P79" s="66">
        <v>7</v>
      </c>
      <c r="Q79" s="66">
        <v>6</v>
      </c>
      <c r="R79" s="66">
        <v>3</v>
      </c>
      <c r="S79" s="66">
        <v>2</v>
      </c>
      <c r="T79" s="66">
        <v>3</v>
      </c>
      <c r="U79" s="66">
        <v>5</v>
      </c>
      <c r="V79" s="66">
        <v>5</v>
      </c>
      <c r="W79" s="66">
        <v>4</v>
      </c>
      <c r="X79" s="66">
        <v>3</v>
      </c>
      <c r="Y79" s="66">
        <v>3</v>
      </c>
      <c r="Z79" s="66">
        <v>3</v>
      </c>
      <c r="AA79" s="66">
        <v>2</v>
      </c>
      <c r="AB79" s="66">
        <v>2</v>
      </c>
      <c r="AC79" s="66">
        <v>2</v>
      </c>
      <c r="AD79" s="66">
        <v>3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635.3525608857143</v>
      </c>
      <c r="G80" s="65">
        <v>516.65330843799995</v>
      </c>
      <c r="H80" s="65">
        <v>429.98664177133332</v>
      </c>
      <c r="I80" s="65">
        <v>623.81730479714292</v>
      </c>
      <c r="J80" s="65">
        <v>509.12018892999998</v>
      </c>
      <c r="K80" s="65">
        <v>417.90384300133337</v>
      </c>
      <c r="L80" s="65">
        <v>4131.666666666667</v>
      </c>
      <c r="M80" s="65">
        <v>3599.3</v>
      </c>
      <c r="N80" s="65">
        <v>3993.3</v>
      </c>
      <c r="O80" s="65">
        <v>4111.666666666667</v>
      </c>
      <c r="P80" s="65">
        <v>3576.8</v>
      </c>
      <c r="Q80" s="65">
        <v>3977.55</v>
      </c>
      <c r="R80" s="65">
        <v>1308.0715729399999</v>
      </c>
      <c r="S80" s="65">
        <v>1183.0715729399999</v>
      </c>
      <c r="T80" s="65">
        <v>1068.1073594099998</v>
      </c>
      <c r="U80" s="65">
        <v>292.99144698666663</v>
      </c>
      <c r="V80" s="65">
        <v>322.61217047999997</v>
      </c>
      <c r="W80" s="65">
        <v>311.36217047999997</v>
      </c>
      <c r="X80" s="65">
        <v>61.879486819199997</v>
      </c>
      <c r="Y80" s="65">
        <v>51.779486819199995</v>
      </c>
      <c r="Z80" s="65">
        <v>41.846954745399998</v>
      </c>
      <c r="AA80" s="65">
        <v>1245.4465436666667</v>
      </c>
      <c r="AB80" s="65">
        <v>1307.4486819199999</v>
      </c>
      <c r="AC80" s="65">
        <v>733.62434095999993</v>
      </c>
      <c r="AD80" s="65">
        <v>1300</v>
      </c>
    </row>
    <row r="81" spans="3:30" x14ac:dyDescent="0.25">
      <c r="C81" t="s">
        <v>46</v>
      </c>
      <c r="D81" t="s">
        <v>95</v>
      </c>
      <c r="F81" s="66">
        <v>7</v>
      </c>
      <c r="G81" s="66">
        <v>6</v>
      </c>
      <c r="H81" s="66">
        <v>6</v>
      </c>
      <c r="I81" s="66">
        <v>7</v>
      </c>
      <c r="J81" s="66">
        <v>6</v>
      </c>
      <c r="K81" s="66">
        <v>6</v>
      </c>
      <c r="L81" s="66">
        <v>6</v>
      </c>
      <c r="M81" s="66">
        <v>5</v>
      </c>
      <c r="N81" s="66">
        <v>5</v>
      </c>
      <c r="O81" s="66">
        <v>6</v>
      </c>
      <c r="P81" s="66">
        <v>5</v>
      </c>
      <c r="Q81" s="66">
        <v>5</v>
      </c>
      <c r="R81" s="66">
        <v>3</v>
      </c>
      <c r="S81" s="66">
        <v>3</v>
      </c>
      <c r="T81" s="66">
        <v>2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3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758.26288475000001</v>
      </c>
      <c r="G7" s="57">
        <v>758.26288475000001</v>
      </c>
      <c r="H7" s="57"/>
      <c r="I7" s="57">
        <v>682.43659627500006</v>
      </c>
      <c r="J7" s="57">
        <v>682.43659627500006</v>
      </c>
      <c r="K7" s="57"/>
      <c r="L7" s="57">
        <v>3791.3144237500001</v>
      </c>
      <c r="M7" s="57">
        <v>3791.3144237500001</v>
      </c>
      <c r="N7" s="57"/>
      <c r="O7" s="57">
        <v>3791.3144237500001</v>
      </c>
      <c r="P7" s="57">
        <v>3791.3144237500001</v>
      </c>
      <c r="Q7" s="57"/>
      <c r="R7" s="57">
        <v>1601.451212592</v>
      </c>
      <c r="S7" s="57">
        <v>1601.451212592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67">
        <v>4000</v>
      </c>
      <c r="M10" s="67">
        <v>3750</v>
      </c>
      <c r="N10" s="67">
        <v>2625</v>
      </c>
      <c r="O10" s="67">
        <v>3880</v>
      </c>
      <c r="P10" s="67">
        <v>3637.5</v>
      </c>
      <c r="Q10" s="67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2200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>
        <v>508.03613278250003</v>
      </c>
      <c r="G13" s="57">
        <v>485.28824624000003</v>
      </c>
      <c r="H13" s="57">
        <v>485.28824624000003</v>
      </c>
      <c r="I13" s="57">
        <v>485.28824624000003</v>
      </c>
      <c r="J13" s="57">
        <v>485.28824624000003</v>
      </c>
      <c r="K13" s="57">
        <v>485.28824624000003</v>
      </c>
      <c r="L13" s="57"/>
      <c r="M13" s="57"/>
      <c r="N13" s="57"/>
      <c r="O13" s="57"/>
      <c r="P13" s="57"/>
      <c r="Q13" s="57"/>
      <c r="R13" s="57">
        <v>1508.9431406525</v>
      </c>
      <c r="S13" s="57">
        <v>1508.9431406525</v>
      </c>
      <c r="T13" s="57">
        <v>1508.9431406525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42</v>
      </c>
      <c r="E14" t="s">
        <v>43</v>
      </c>
      <c r="F14" s="57">
        <v>716.55842608875002</v>
      </c>
      <c r="G14" s="57">
        <v>661.96349838675008</v>
      </c>
      <c r="H14" s="57">
        <v>430.69331853800003</v>
      </c>
      <c r="I14" s="57">
        <v>716.55842608875002</v>
      </c>
      <c r="J14" s="57">
        <v>661.96349838675008</v>
      </c>
      <c r="K14" s="57">
        <v>430.69331853800003</v>
      </c>
      <c r="L14" s="57">
        <v>4777.0561739250006</v>
      </c>
      <c r="M14" s="57">
        <v>3503.1745275450003</v>
      </c>
      <c r="N14" s="57">
        <v>2277.0634429042502</v>
      </c>
      <c r="O14" s="57">
        <v>4777.0561739250006</v>
      </c>
      <c r="P14" s="57">
        <v>3503.1745275450003</v>
      </c>
      <c r="Q14" s="57">
        <v>2277.0634429042502</v>
      </c>
      <c r="R14" s="57"/>
      <c r="S14" s="57"/>
      <c r="T14" s="57"/>
      <c r="U14" s="57">
        <v>159.23520579750002</v>
      </c>
      <c r="V14" s="57">
        <v>159.23520579750002</v>
      </c>
      <c r="W14" s="57">
        <v>103.502883768375</v>
      </c>
      <c r="X14" s="57">
        <v>27.297463851</v>
      </c>
      <c r="Y14" s="57">
        <v>19.714835003499999</v>
      </c>
      <c r="Z14" s="57">
        <v>12.814642752275002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712.76711166500002</v>
      </c>
      <c r="G16" s="57">
        <v>570.21368933200006</v>
      </c>
      <c r="H16" s="57">
        <v>570.21368933200006</v>
      </c>
      <c r="I16" s="57">
        <v>606.61030779999999</v>
      </c>
      <c r="J16" s="57">
        <v>485.28824624000003</v>
      </c>
      <c r="K16" s="57">
        <v>485.28824624000003</v>
      </c>
      <c r="L16" s="57">
        <v>3525.9224140875003</v>
      </c>
      <c r="M16" s="57">
        <v>3525.9224140875003</v>
      </c>
      <c r="N16" s="57">
        <v>2820.73793127</v>
      </c>
      <c r="O16" s="57">
        <v>3033.051539</v>
      </c>
      <c r="P16" s="57">
        <v>3033.051539</v>
      </c>
      <c r="Q16" s="57">
        <v>2426.4412311999999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1213.2206156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>
        <v>720</v>
      </c>
      <c r="G17" s="57">
        <v>713</v>
      </c>
      <c r="H17" s="57">
        <v>606.04999999999995</v>
      </c>
      <c r="I17" s="57">
        <v>720</v>
      </c>
      <c r="J17" s="57">
        <v>713</v>
      </c>
      <c r="K17" s="57">
        <v>606.04999999999995</v>
      </c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454.95773085000002</v>
      </c>
      <c r="G18" s="57">
        <v>454.95773085000002</v>
      </c>
      <c r="H18" s="57"/>
      <c r="I18" s="57">
        <v>454.95773085000002</v>
      </c>
      <c r="J18" s="57">
        <v>454.95773085000002</v>
      </c>
      <c r="K18" s="57"/>
      <c r="L18" s="57">
        <v>1857.7440676375002</v>
      </c>
      <c r="M18" s="57">
        <v>1857.7440676375002</v>
      </c>
      <c r="N18" s="57"/>
      <c r="O18" s="57">
        <v>1857.7440676375002</v>
      </c>
      <c r="P18" s="57">
        <v>1857.7440676375002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909.91546170000004</v>
      </c>
      <c r="G20" s="57"/>
      <c r="H20" s="57"/>
      <c r="I20" s="57">
        <v>909.91546170000004</v>
      </c>
      <c r="J20" s="57"/>
      <c r="K20" s="57"/>
      <c r="L20" s="57">
        <v>6066.1030780000001</v>
      </c>
      <c r="M20" s="57"/>
      <c r="N20" s="57"/>
      <c r="O20" s="57">
        <v>6066.1030780000001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1364.8731925500001</v>
      </c>
      <c r="AB20" s="57"/>
      <c r="AC20" s="57"/>
      <c r="AD20" s="57">
        <v>1516.5257695</v>
      </c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758.26288475000001</v>
      </c>
      <c r="G23" s="57">
        <v>750</v>
      </c>
      <c r="H23" s="57">
        <v>600</v>
      </c>
      <c r="I23" s="57">
        <v>758.26288475000001</v>
      </c>
      <c r="J23" s="57">
        <v>750</v>
      </c>
      <c r="K23" s="57">
        <v>600</v>
      </c>
      <c r="L23" s="57">
        <v>7992.0908052650002</v>
      </c>
      <c r="M23" s="57">
        <v>7992.0908052650002</v>
      </c>
      <c r="N23" s="57">
        <v>6393.6726442120007</v>
      </c>
      <c r="O23" s="57">
        <v>7992.0908052650002</v>
      </c>
      <c r="P23" s="57">
        <v>7992.0908052650002</v>
      </c>
      <c r="Q23" s="57">
        <v>6393.6726442120007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730</v>
      </c>
      <c r="G25" s="57"/>
      <c r="H25" s="57">
        <v>657</v>
      </c>
      <c r="I25" s="57">
        <v>730</v>
      </c>
      <c r="J25" s="57"/>
      <c r="K25" s="57">
        <v>657</v>
      </c>
      <c r="L25" s="57">
        <v>3650</v>
      </c>
      <c r="M25" s="57"/>
      <c r="N25" s="57">
        <v>3285</v>
      </c>
      <c r="O25" s="57">
        <v>3650</v>
      </c>
      <c r="P25" s="57"/>
      <c r="Q25" s="57">
        <v>3285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>
        <v>705.1844828175</v>
      </c>
      <c r="G27" s="57">
        <v>587.65373568125005</v>
      </c>
      <c r="H27" s="57">
        <v>587.65373568125005</v>
      </c>
      <c r="I27" s="57">
        <v>705.1844828175</v>
      </c>
      <c r="J27" s="57">
        <v>587.65373568125005</v>
      </c>
      <c r="K27" s="57">
        <v>587.65373568125005</v>
      </c>
      <c r="L27" s="57">
        <v>5641.47586254</v>
      </c>
      <c r="M27" s="57">
        <v>5641.47586254</v>
      </c>
      <c r="N27" s="57">
        <v>5641.47586254</v>
      </c>
      <c r="O27" s="57">
        <v>5641.47586254</v>
      </c>
      <c r="P27" s="57">
        <v>5641.47586254</v>
      </c>
      <c r="Q27" s="57">
        <v>5641.47586254</v>
      </c>
      <c r="R27" s="57">
        <v>1880.49195418</v>
      </c>
      <c r="S27" s="57">
        <v>1880.49195418</v>
      </c>
      <c r="T27" s="57">
        <v>1880.49195418</v>
      </c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909.91546170000004</v>
      </c>
      <c r="G28" s="57">
        <v>909.91546170000004</v>
      </c>
      <c r="H28" s="57">
        <v>773.42814244500005</v>
      </c>
      <c r="I28" s="57">
        <v>909.91546170000004</v>
      </c>
      <c r="J28" s="57">
        <v>909.91546170000004</v>
      </c>
      <c r="K28" s="57">
        <v>773.42814244500005</v>
      </c>
      <c r="L28" s="57">
        <v>6066.1030780000001</v>
      </c>
      <c r="M28" s="57">
        <v>5459.4927702000005</v>
      </c>
      <c r="N28" s="57">
        <v>5156.1876163000006</v>
      </c>
      <c r="O28" s="57">
        <v>6066.1030780000001</v>
      </c>
      <c r="P28" s="57">
        <v>5459.4927702000005</v>
      </c>
      <c r="Q28" s="57">
        <v>6066.1030780000001</v>
      </c>
      <c r="R28" s="57">
        <v>2426.4412311999999</v>
      </c>
      <c r="S28" s="57">
        <v>2198.9623657750003</v>
      </c>
      <c r="T28" s="57">
        <v>2062.47504652</v>
      </c>
      <c r="U28" s="57">
        <v>212.31360773</v>
      </c>
      <c r="V28" s="57">
        <v>212.31360773</v>
      </c>
      <c r="W28" s="57">
        <v>180.46656657050002</v>
      </c>
      <c r="X28" s="57"/>
      <c r="Y28" s="57"/>
      <c r="Z28" s="57"/>
      <c r="AA28" s="57">
        <v>3033.051539</v>
      </c>
      <c r="AB28" s="57">
        <v>3033.051539</v>
      </c>
      <c r="AC28" s="57">
        <v>2578.0938081500003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682.43659627500006</v>
      </c>
      <c r="G29" s="57">
        <v>682.43659627500006</v>
      </c>
      <c r="H29" s="57">
        <v>545.94927702000007</v>
      </c>
      <c r="I29" s="57">
        <v>682.43659627500006</v>
      </c>
      <c r="J29" s="57">
        <v>682.43659627500006</v>
      </c>
      <c r="K29" s="57">
        <v>545.94927702000007</v>
      </c>
      <c r="L29" s="57">
        <v>1895.657211875</v>
      </c>
      <c r="M29" s="57">
        <v>1895.657211875</v>
      </c>
      <c r="N29" s="57">
        <v>1516.5257695</v>
      </c>
      <c r="O29" s="57">
        <v>1895.657211875</v>
      </c>
      <c r="P29" s="57">
        <v>1895.657211875</v>
      </c>
      <c r="Q29" s="57">
        <v>1516.5257695</v>
      </c>
      <c r="R29" s="57">
        <v>1516.5257695</v>
      </c>
      <c r="S29" s="57">
        <v>1516.5257695</v>
      </c>
      <c r="T29" s="57">
        <v>1213.2206156</v>
      </c>
      <c r="U29" s="57">
        <v>682.43659627500006</v>
      </c>
      <c r="V29" s="57">
        <v>682.43659627500006</v>
      </c>
      <c r="W29" s="57">
        <v>545.94927702000007</v>
      </c>
      <c r="X29" s="57">
        <v>56.111453471499999</v>
      </c>
      <c r="Y29" s="57">
        <v>56.111453471499999</v>
      </c>
      <c r="Z29" s="57">
        <v>44.889162777200006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723.38279205150002</v>
      </c>
      <c r="G30" s="57">
        <v>614.87537324377502</v>
      </c>
      <c r="H30" s="57">
        <v>470.19881483347501</v>
      </c>
      <c r="I30" s="57">
        <v>723.38279205150002</v>
      </c>
      <c r="J30" s="57">
        <v>614.87537324377502</v>
      </c>
      <c r="K30" s="57">
        <v>470.122988545</v>
      </c>
      <c r="L30" s="57">
        <v>4094.6195776500003</v>
      </c>
      <c r="M30" s="57">
        <v>3480.4266410025002</v>
      </c>
      <c r="N30" s="57">
        <v>2661.5027254725001</v>
      </c>
      <c r="O30" s="57">
        <v>4094.6195776500003</v>
      </c>
      <c r="P30" s="57">
        <v>3480.4266410025002</v>
      </c>
      <c r="Q30" s="57">
        <v>2661.5027254725001</v>
      </c>
      <c r="R30" s="57"/>
      <c r="S30" s="57"/>
      <c r="T30" s="57"/>
      <c r="U30" s="57"/>
      <c r="V30" s="57"/>
      <c r="W30" s="57"/>
      <c r="X30" s="57">
        <v>100.090700787</v>
      </c>
      <c r="Y30" s="57">
        <v>78.859340013999997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512.58571009100001</v>
      </c>
      <c r="G31" s="57">
        <v>505.00308124350005</v>
      </c>
      <c r="H31" s="57">
        <v>410.06856807280008</v>
      </c>
      <c r="I31" s="57">
        <v>512.58571009100001</v>
      </c>
      <c r="J31" s="57">
        <v>505.00308124350005</v>
      </c>
      <c r="K31" s="57">
        <v>410.06856807280008</v>
      </c>
      <c r="L31" s="57">
        <v>2843.4858178125</v>
      </c>
      <c r="M31" s="57">
        <v>2364.2636746505</v>
      </c>
      <c r="N31" s="57">
        <v>2274.78865425</v>
      </c>
      <c r="O31" s="57">
        <v>2843.4858178125</v>
      </c>
      <c r="P31" s="57">
        <v>2364.2636746505</v>
      </c>
      <c r="Q31" s="57">
        <v>2274.78865425</v>
      </c>
      <c r="R31" s="57">
        <v>1977.5496034280002</v>
      </c>
      <c r="S31" s="57">
        <v>1536.3784704825455</v>
      </c>
      <c r="T31" s="57">
        <v>1582.0396827424001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834.08917322500008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758.26288475000001</v>
      </c>
      <c r="G35" s="57">
        <v>644.52345203750008</v>
      </c>
      <c r="H35" s="57">
        <v>568.69716356250001</v>
      </c>
      <c r="I35" s="57">
        <v>758.26288475000001</v>
      </c>
      <c r="J35" s="57">
        <v>644.52345203750008</v>
      </c>
      <c r="K35" s="57">
        <v>568.69716356250001</v>
      </c>
      <c r="L35" s="57">
        <v>4549.5773085000001</v>
      </c>
      <c r="M35" s="57">
        <v>3867.1407122250002</v>
      </c>
      <c r="N35" s="57">
        <v>3412.1829813750001</v>
      </c>
      <c r="O35" s="57">
        <v>4549.5773085000001</v>
      </c>
      <c r="P35" s="57">
        <v>3867.1407122250002</v>
      </c>
      <c r="Q35" s="57">
        <v>3412.1829813750001</v>
      </c>
      <c r="R35" s="57">
        <v>1516.5257695</v>
      </c>
      <c r="S35" s="57">
        <v>1289.0469040750002</v>
      </c>
      <c r="T35" s="57"/>
      <c r="U35" s="57">
        <v>379.13144237500001</v>
      </c>
      <c r="V35" s="57">
        <v>322.26172601875004</v>
      </c>
      <c r="W35" s="57">
        <v>284.34858178125</v>
      </c>
      <c r="X35" s="57">
        <v>113.7394327125</v>
      </c>
      <c r="Y35" s="57">
        <v>96.678517805625006</v>
      </c>
      <c r="Z35" s="57">
        <v>85.304574534375007</v>
      </c>
      <c r="AA35" s="57"/>
      <c r="AB35" s="57"/>
      <c r="AC35" s="57"/>
      <c r="AD35" s="57">
        <v>909.91546170000004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600</v>
      </c>
      <c r="G36" s="57">
        <v>540</v>
      </c>
      <c r="H36" s="57">
        <v>300</v>
      </c>
      <c r="I36" s="57">
        <v>600</v>
      </c>
      <c r="J36" s="57">
        <v>540</v>
      </c>
      <c r="K36" s="57">
        <v>300</v>
      </c>
      <c r="L36" s="57">
        <v>450</v>
      </c>
      <c r="M36" s="57">
        <v>400</v>
      </c>
      <c r="N36" s="57">
        <v>225</v>
      </c>
      <c r="O36" s="57">
        <v>450</v>
      </c>
      <c r="P36" s="57">
        <v>400</v>
      </c>
      <c r="Q36" s="57">
        <v>225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>
        <v>850</v>
      </c>
      <c r="H37" s="57">
        <v>850</v>
      </c>
      <c r="I37" s="57">
        <v>1000</v>
      </c>
      <c r="J37" s="57">
        <v>850</v>
      </c>
      <c r="K37" s="57">
        <v>850</v>
      </c>
      <c r="L37" s="57">
        <v>7000</v>
      </c>
      <c r="M37" s="57">
        <v>9600</v>
      </c>
      <c r="N37" s="57">
        <v>9600</v>
      </c>
      <c r="O37" s="57">
        <v>7000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>
        <v>2000</v>
      </c>
      <c r="AB37" s="57">
        <v>1830</v>
      </c>
      <c r="AC37" s="57">
        <v>1830</v>
      </c>
      <c r="AD37" s="57">
        <v>1050</v>
      </c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837</v>
      </c>
      <c r="G42" s="57">
        <v>753</v>
      </c>
      <c r="H42" s="57">
        <v>527.1</v>
      </c>
      <c r="I42" s="57">
        <v>837</v>
      </c>
      <c r="J42" s="57">
        <v>753</v>
      </c>
      <c r="K42" s="57">
        <v>527.1</v>
      </c>
      <c r="L42" s="57">
        <v>5024</v>
      </c>
      <c r="M42" s="57">
        <v>4521</v>
      </c>
      <c r="N42" s="57">
        <v>3164.7</v>
      </c>
      <c r="O42" s="57">
        <v>5024</v>
      </c>
      <c r="P42" s="57">
        <v>4521</v>
      </c>
      <c r="Q42" s="57">
        <v>3164.7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768.41924149907265</v>
      </c>
      <c r="G49" s="61">
        <v>705.55405715599204</v>
      </c>
      <c r="H49" s="61">
        <v>580.47262245751938</v>
      </c>
      <c r="I49" s="61">
        <v>755.01673274092741</v>
      </c>
      <c r="J49" s="61">
        <v>693.55582684831336</v>
      </c>
      <c r="K49" s="61">
        <v>571.52824979083516</v>
      </c>
      <c r="L49" s="61">
        <v>4574.4189592773264</v>
      </c>
      <c r="M49" s="61">
        <v>4320.2328119530002</v>
      </c>
      <c r="N49" s="61">
        <v>3740.4159051129495</v>
      </c>
      <c r="O49" s="61">
        <v>4553.2854808260336</v>
      </c>
      <c r="P49" s="61">
        <v>4134.7954706034807</v>
      </c>
      <c r="Q49" s="61">
        <v>3589.2506555781497</v>
      </c>
      <c r="R49" s="61">
        <v>1820.8673857051785</v>
      </c>
      <c r="S49" s="61">
        <v>1714.1438954340749</v>
      </c>
      <c r="T49" s="61">
        <v>1565.0350144104452</v>
      </c>
      <c r="U49" s="61">
        <v>322.80607954249996</v>
      </c>
      <c r="V49" s="61">
        <v>335.01703667548071</v>
      </c>
      <c r="W49" s="61">
        <v>273.40320385385581</v>
      </c>
      <c r="X49" s="61">
        <v>110.47403463700002</v>
      </c>
      <c r="Y49" s="61">
        <v>108.5970446454327</v>
      </c>
      <c r="Z49" s="61">
        <v>77.491349920454169</v>
      </c>
      <c r="AA49" s="61">
        <v>1663.8422147772726</v>
      </c>
      <c r="AB49" s="61">
        <v>1695.6498780933334</v>
      </c>
      <c r="AC49" s="61">
        <v>1213.16583223</v>
      </c>
      <c r="AD49" s="61">
        <v>1214.4792516687501</v>
      </c>
    </row>
    <row r="50" spans="1:30" x14ac:dyDescent="0.25">
      <c r="D50" s="60" t="s">
        <v>95</v>
      </c>
      <c r="F50" s="62">
        <v>31</v>
      </c>
      <c r="G50" s="62">
        <v>28</v>
      </c>
      <c r="H50" s="62">
        <v>27</v>
      </c>
      <c r="I50" s="62">
        <v>31</v>
      </c>
      <c r="J50" s="62">
        <v>28</v>
      </c>
      <c r="K50" s="62">
        <v>27</v>
      </c>
      <c r="L50" s="62">
        <v>29</v>
      </c>
      <c r="M50" s="62">
        <v>26</v>
      </c>
      <c r="N50" s="62">
        <v>25</v>
      </c>
      <c r="O50" s="62">
        <v>29</v>
      </c>
      <c r="P50" s="62">
        <v>26</v>
      </c>
      <c r="Q50" s="62">
        <v>25</v>
      </c>
      <c r="R50" s="62">
        <v>14</v>
      </c>
      <c r="S50" s="62">
        <v>14</v>
      </c>
      <c r="T50" s="62">
        <v>11</v>
      </c>
      <c r="U50" s="62">
        <v>15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11</v>
      </c>
      <c r="AB50" s="62">
        <v>9</v>
      </c>
      <c r="AC50" s="62">
        <v>9</v>
      </c>
      <c r="AD50" s="62">
        <v>12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7992.0908052650002</v>
      </c>
      <c r="M51" s="61">
        <v>9600</v>
      </c>
      <c r="N51" s="61">
        <v>9600</v>
      </c>
      <c r="O51" s="61">
        <v>7992.0908052650002</v>
      </c>
      <c r="P51" s="61">
        <v>7992.0908052650002</v>
      </c>
      <c r="Q51" s="61">
        <v>6393.6726442120007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2200</v>
      </c>
    </row>
    <row r="52" spans="1:30" x14ac:dyDescent="0.25">
      <c r="D52" t="s">
        <v>98</v>
      </c>
      <c r="E52" s="63" t="s">
        <v>97</v>
      </c>
      <c r="F52" s="61">
        <v>454.95773085000002</v>
      </c>
      <c r="G52" s="61">
        <v>454.95773085000002</v>
      </c>
      <c r="H52" s="61">
        <v>300</v>
      </c>
      <c r="I52" s="61">
        <v>454.95773085000002</v>
      </c>
      <c r="J52" s="61">
        <v>454.95773085000002</v>
      </c>
      <c r="K52" s="61">
        <v>300</v>
      </c>
      <c r="L52" s="61">
        <v>450</v>
      </c>
      <c r="M52" s="61">
        <v>400</v>
      </c>
      <c r="N52" s="61">
        <v>225</v>
      </c>
      <c r="O52" s="61">
        <v>450</v>
      </c>
      <c r="P52" s="61">
        <v>400</v>
      </c>
      <c r="Q52" s="61">
        <v>225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103.502883768375</v>
      </c>
      <c r="X52" s="61">
        <v>27.297463851</v>
      </c>
      <c r="Y52" s="61">
        <v>19.714835003499999</v>
      </c>
      <c r="Z52" s="61">
        <v>12.814642752275002</v>
      </c>
      <c r="AA52" s="61">
        <v>100</v>
      </c>
      <c r="AB52" s="61">
        <v>57.9</v>
      </c>
      <c r="AC52" s="61">
        <v>154.4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854.98022889840911</v>
      </c>
      <c r="G55" s="65">
        <v>813.97587630147223</v>
      </c>
      <c r="H55" s="65">
        <v>637.03955674582505</v>
      </c>
      <c r="I55" s="65">
        <v>833.51142854704551</v>
      </c>
      <c r="J55" s="65">
        <v>790.09527151347231</v>
      </c>
      <c r="K55" s="65">
        <v>620.14701243662512</v>
      </c>
      <c r="L55" s="65">
        <v>4873.3276756934092</v>
      </c>
      <c r="M55" s="65">
        <v>4683.2490052030553</v>
      </c>
      <c r="N55" s="65">
        <v>3768.7161410109998</v>
      </c>
      <c r="O55" s="65">
        <v>4828.5212325036364</v>
      </c>
      <c r="P55" s="65">
        <v>4628.4855746377771</v>
      </c>
      <c r="Q55" s="65">
        <v>3820.2780171740001</v>
      </c>
      <c r="R55" s="65">
        <v>2086.7332963449999</v>
      </c>
      <c r="S55" s="65">
        <v>1977.8635799887502</v>
      </c>
      <c r="T55" s="65">
        <v>1943.7417501750001</v>
      </c>
      <c r="U55" s="65">
        <v>354.46272154600001</v>
      </c>
      <c r="V55" s="65">
        <v>405.57840193250001</v>
      </c>
      <c r="W55" s="65">
        <v>307.61664164262498</v>
      </c>
      <c r="X55" s="65">
        <v>205</v>
      </c>
      <c r="Y55" s="65">
        <v>258.33333333333331</v>
      </c>
      <c r="Z55" s="65">
        <v>157.5</v>
      </c>
      <c r="AA55" s="65">
        <v>1605.7311828874999</v>
      </c>
      <c r="AB55" s="65">
        <v>1636.0171796666666</v>
      </c>
      <c r="AC55" s="65">
        <v>1273.9479360500002</v>
      </c>
      <c r="AD55" s="65">
        <v>1332.4365962750001</v>
      </c>
    </row>
    <row r="56" spans="1:30" x14ac:dyDescent="0.25">
      <c r="A56" s="64"/>
      <c r="C56" t="s">
        <v>40</v>
      </c>
      <c r="D56" t="s">
        <v>95</v>
      </c>
      <c r="F56" s="66">
        <v>11</v>
      </c>
      <c r="G56" s="66">
        <v>9</v>
      </c>
      <c r="H56" s="66">
        <v>10</v>
      </c>
      <c r="I56" s="66">
        <v>11</v>
      </c>
      <c r="J56" s="66">
        <v>9</v>
      </c>
      <c r="K56" s="66">
        <v>10</v>
      </c>
      <c r="L56" s="66">
        <v>11</v>
      </c>
      <c r="M56" s="66">
        <v>9</v>
      </c>
      <c r="N56" s="66">
        <v>10</v>
      </c>
      <c r="O56" s="66">
        <v>11</v>
      </c>
      <c r="P56" s="66">
        <v>9</v>
      </c>
      <c r="Q56" s="66">
        <v>10</v>
      </c>
      <c r="R56" s="66">
        <v>4</v>
      </c>
      <c r="S56" s="66">
        <v>4</v>
      </c>
      <c r="T56" s="66">
        <v>4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4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718.52649650318335</v>
      </c>
      <c r="G57" s="65">
        <v>645.21749264521611</v>
      </c>
      <c r="H57" s="65">
        <v>537.22129386107497</v>
      </c>
      <c r="I57" s="65">
        <v>717.0099707336833</v>
      </c>
      <c r="J57" s="65">
        <v>645.21749264521611</v>
      </c>
      <c r="K57" s="65">
        <v>537.21546106965377</v>
      </c>
      <c r="L57" s="65">
        <v>4386.910367489465</v>
      </c>
      <c r="M57" s="65">
        <v>3897.7872281192313</v>
      </c>
      <c r="N57" s="65">
        <v>3443.6206302886458</v>
      </c>
      <c r="O57" s="65">
        <v>4386.910367489465</v>
      </c>
      <c r="P57" s="65">
        <v>3897.7872281192313</v>
      </c>
      <c r="Q57" s="65">
        <v>3443.6206302886458</v>
      </c>
      <c r="R57" s="65">
        <v>1756.9991132754167</v>
      </c>
      <c r="S57" s="65">
        <v>1694.0859690379166</v>
      </c>
      <c r="T57" s="65">
        <v>1430.5409390631251</v>
      </c>
      <c r="U57" s="65">
        <v>301.97540555593753</v>
      </c>
      <c r="V57" s="65">
        <v>284.86669101140626</v>
      </c>
      <c r="W57" s="65">
        <v>233.72509282120313</v>
      </c>
      <c r="X57" s="65">
        <v>77.779881352749996</v>
      </c>
      <c r="Y57" s="65">
        <v>66.545518286828127</v>
      </c>
      <c r="Z57" s="65">
        <v>53.929768580550004</v>
      </c>
      <c r="AA57" s="65">
        <v>2016.6666666666667</v>
      </c>
      <c r="AB57" s="65">
        <v>2925</v>
      </c>
      <c r="AC57" s="65">
        <v>1822.5</v>
      </c>
      <c r="AD57" s="65">
        <v>1031.98309234</v>
      </c>
    </row>
    <row r="58" spans="1:30" x14ac:dyDescent="0.25">
      <c r="A58" s="64"/>
      <c r="C58" t="s">
        <v>43</v>
      </c>
      <c r="D58" t="s">
        <v>95</v>
      </c>
      <c r="F58" s="66">
        <v>15</v>
      </c>
      <c r="G58" s="66">
        <v>14</v>
      </c>
      <c r="H58" s="66">
        <v>13</v>
      </c>
      <c r="I58" s="66">
        <v>15</v>
      </c>
      <c r="J58" s="66">
        <v>14</v>
      </c>
      <c r="K58" s="66">
        <v>13</v>
      </c>
      <c r="L58" s="66">
        <v>14</v>
      </c>
      <c r="M58" s="66">
        <v>13</v>
      </c>
      <c r="N58" s="66">
        <v>12</v>
      </c>
      <c r="O58" s="66">
        <v>14</v>
      </c>
      <c r="P58" s="66">
        <v>13</v>
      </c>
      <c r="Q58" s="66">
        <v>12</v>
      </c>
      <c r="R58" s="66">
        <v>6</v>
      </c>
      <c r="S58" s="66">
        <v>6</v>
      </c>
      <c r="T58" s="66">
        <v>4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3</v>
      </c>
      <c r="AB58" s="66">
        <v>2</v>
      </c>
      <c r="AC58" s="66">
        <v>2</v>
      </c>
      <c r="AD58" s="66">
        <v>5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720.01340907274994</v>
      </c>
      <c r="G59" s="65">
        <v>659.60573296787493</v>
      </c>
      <c r="H59" s="65">
        <v>579.62210467520003</v>
      </c>
      <c r="I59" s="65">
        <v>699.82671091775001</v>
      </c>
      <c r="J59" s="65">
        <v>648.306053705875</v>
      </c>
      <c r="K59" s="65">
        <v>561.49790652019999</v>
      </c>
      <c r="L59" s="65">
        <v>4614.4952726041665</v>
      </c>
      <c r="M59" s="65">
        <v>5238.0878915501662</v>
      </c>
      <c r="N59" s="65">
        <v>4833.26288475</v>
      </c>
      <c r="O59" s="65">
        <v>4574.4952726041665</v>
      </c>
      <c r="P59" s="65">
        <v>3795.2545582168332</v>
      </c>
      <c r="Q59" s="65">
        <v>3401.6795514166665</v>
      </c>
      <c r="R59" s="65">
        <v>1667.2547740826667</v>
      </c>
      <c r="S59" s="65">
        <v>1440.1977297675151</v>
      </c>
      <c r="T59" s="65">
        <v>1239.4181338541332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1457.33490775</v>
      </c>
      <c r="AB59" s="65">
        <v>1125.69934096</v>
      </c>
      <c r="AC59" s="65">
        <v>862.91217047999999</v>
      </c>
      <c r="AD59" s="65">
        <v>1361.3630577416668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4</v>
      </c>
      <c r="AB60" s="66">
        <v>4</v>
      </c>
      <c r="AC60" s="66">
        <v>4</v>
      </c>
      <c r="AD60" s="66">
        <v>3</v>
      </c>
    </row>
    <row r="61" spans="1:30" x14ac:dyDescent="0.25">
      <c r="A61" s="60" t="s">
        <v>102</v>
      </c>
    </row>
    <row r="62" spans="1:30" x14ac:dyDescent="0.25">
      <c r="A62" s="64">
        <v>23</v>
      </c>
      <c r="B62" t="s">
        <v>100</v>
      </c>
      <c r="C62" t="s">
        <v>42</v>
      </c>
      <c r="D62" t="s">
        <v>101</v>
      </c>
      <c r="F62" s="65">
        <v>747.49544073443747</v>
      </c>
      <c r="G62" s="65">
        <v>685.75923998708026</v>
      </c>
      <c r="H62" s="65">
        <v>558.04702007051458</v>
      </c>
      <c r="I62" s="65">
        <v>742.32070677631259</v>
      </c>
      <c r="J62" s="65">
        <v>683.38036014244869</v>
      </c>
      <c r="K62" s="65">
        <v>554.22740854901588</v>
      </c>
      <c r="L62" s="65">
        <v>4527.3661096126389</v>
      </c>
      <c r="M62" s="65">
        <v>4053.4262554566481</v>
      </c>
      <c r="N62" s="65">
        <v>3443.7719902361027</v>
      </c>
      <c r="O62" s="65">
        <v>4520.6994429459719</v>
      </c>
      <c r="P62" s="65">
        <v>4046.8086083978242</v>
      </c>
      <c r="Q62" s="65">
        <v>3492.6640762184561</v>
      </c>
      <c r="R62" s="65">
        <v>1797.02002331005</v>
      </c>
      <c r="S62" s="65">
        <v>1668.4071369305043</v>
      </c>
      <c r="T62" s="65">
        <v>1437.8616505418624</v>
      </c>
      <c r="U62" s="65">
        <v>308.20911931374997</v>
      </c>
      <c r="V62" s="65">
        <v>294.52214767812495</v>
      </c>
      <c r="W62" s="65">
        <v>250.42416501001253</v>
      </c>
      <c r="X62" s="65">
        <v>77.421498628909092</v>
      </c>
      <c r="Y62" s="65">
        <v>69.251052762784084</v>
      </c>
      <c r="Z62" s="65">
        <v>58.239619904544995</v>
      </c>
      <c r="AA62" s="65">
        <v>1844.6273099999999</v>
      </c>
      <c r="AB62" s="65">
        <v>1925.9748171399999</v>
      </c>
      <c r="AC62" s="65">
        <v>1307.4570816783332</v>
      </c>
      <c r="AD62" s="65">
        <v>1170.5720907035716</v>
      </c>
    </row>
    <row r="63" spans="1:30" x14ac:dyDescent="0.25">
      <c r="A63" s="64"/>
      <c r="C63" t="s">
        <v>42</v>
      </c>
      <c r="D63" t="s">
        <v>95</v>
      </c>
      <c r="F63" s="66">
        <v>20</v>
      </c>
      <c r="G63" s="66">
        <v>19</v>
      </c>
      <c r="H63" s="66">
        <v>19</v>
      </c>
      <c r="I63" s="66">
        <v>20</v>
      </c>
      <c r="J63" s="66">
        <v>19</v>
      </c>
      <c r="K63" s="66">
        <v>19</v>
      </c>
      <c r="L63" s="66">
        <v>18</v>
      </c>
      <c r="M63" s="66">
        <v>17</v>
      </c>
      <c r="N63" s="66">
        <v>17</v>
      </c>
      <c r="O63" s="66">
        <v>18</v>
      </c>
      <c r="P63" s="66">
        <v>17</v>
      </c>
      <c r="Q63" s="66">
        <v>17</v>
      </c>
      <c r="R63" s="66">
        <v>10</v>
      </c>
      <c r="S63" s="66">
        <v>10</v>
      </c>
      <c r="T63" s="66">
        <v>8</v>
      </c>
      <c r="U63" s="66">
        <v>10</v>
      </c>
      <c r="V63" s="66">
        <v>10</v>
      </c>
      <c r="W63" s="66">
        <v>10</v>
      </c>
      <c r="X63" s="66">
        <v>11</v>
      </c>
      <c r="Y63" s="66">
        <v>11</v>
      </c>
      <c r="Z63" s="66">
        <v>10</v>
      </c>
      <c r="AA63" s="66">
        <v>7</v>
      </c>
      <c r="AB63" s="66">
        <v>6</v>
      </c>
      <c r="AC63" s="66">
        <v>6</v>
      </c>
      <c r="AD63" s="66">
        <v>7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778.02844273350001</v>
      </c>
      <c r="G64" s="65">
        <v>748.15286663281256</v>
      </c>
      <c r="H64" s="65">
        <v>641.16343392031251</v>
      </c>
      <c r="I64" s="65">
        <v>778.02844273350001</v>
      </c>
      <c r="J64" s="65">
        <v>748.15286663281256</v>
      </c>
      <c r="K64" s="65">
        <v>641.16343392031251</v>
      </c>
      <c r="L64" s="65">
        <v>3956.4439860355001</v>
      </c>
      <c r="M64" s="65">
        <v>3962.6424825443746</v>
      </c>
      <c r="N64" s="65">
        <v>3761.3839656350001</v>
      </c>
      <c r="O64" s="65">
        <v>3956.4439860355001</v>
      </c>
      <c r="P64" s="65">
        <v>3962.6424825443746</v>
      </c>
      <c r="Q64" s="65">
        <v>3761.3839656350001</v>
      </c>
      <c r="R64" s="65">
        <v>2440.24597709</v>
      </c>
      <c r="S64" s="65">
        <v>2440.24597709</v>
      </c>
      <c r="T64" s="65">
        <v>2440.24597709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5</v>
      </c>
      <c r="G65" s="66">
        <v>4</v>
      </c>
      <c r="H65" s="66">
        <v>4</v>
      </c>
      <c r="I65" s="66">
        <v>5</v>
      </c>
      <c r="J65" s="66">
        <v>4</v>
      </c>
      <c r="K65" s="66">
        <v>4</v>
      </c>
      <c r="L65" s="66">
        <v>5</v>
      </c>
      <c r="M65" s="66">
        <v>4</v>
      </c>
      <c r="N65" s="66">
        <v>4</v>
      </c>
      <c r="O65" s="66">
        <v>5</v>
      </c>
      <c r="P65" s="66">
        <v>4</v>
      </c>
      <c r="Q65" s="66">
        <v>4</v>
      </c>
      <c r="R65" s="66">
        <v>2</v>
      </c>
      <c r="S65" s="66">
        <v>2</v>
      </c>
      <c r="T65" s="66">
        <v>2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6</v>
      </c>
      <c r="B66" t="s">
        <v>100</v>
      </c>
      <c r="C66" t="s">
        <v>48</v>
      </c>
      <c r="D66" t="s">
        <v>101</v>
      </c>
      <c r="F66" s="65">
        <v>844.53651467300006</v>
      </c>
      <c r="G66" s="65">
        <v>743.80342233300007</v>
      </c>
      <c r="H66" s="65">
        <v>626.30342233300007</v>
      </c>
      <c r="I66" s="65">
        <v>797.30515390000005</v>
      </c>
      <c r="J66" s="65">
        <v>690.07206156000007</v>
      </c>
      <c r="K66" s="65">
        <v>584.07206156000007</v>
      </c>
      <c r="L66" s="65">
        <v>5518.4050984175001</v>
      </c>
      <c r="M66" s="65">
        <v>5943.9806035218753</v>
      </c>
      <c r="N66" s="65">
        <v>4980.1844828174999</v>
      </c>
      <c r="O66" s="65">
        <v>5419.8309233999998</v>
      </c>
      <c r="P66" s="65">
        <v>4766.76288475</v>
      </c>
      <c r="Q66" s="65">
        <v>3827.6103078000001</v>
      </c>
      <c r="R66" s="65">
        <v>1040</v>
      </c>
      <c r="S66" s="65">
        <v>832</v>
      </c>
      <c r="T66" s="65">
        <v>832</v>
      </c>
      <c r="U66" s="65">
        <v>450</v>
      </c>
      <c r="V66" s="65">
        <v>1000</v>
      </c>
      <c r="W66" s="65">
        <v>400</v>
      </c>
      <c r="X66" s="65">
        <v>97.5</v>
      </c>
      <c r="Y66" s="65">
        <v>150</v>
      </c>
      <c r="Z66" s="65">
        <v>97.5</v>
      </c>
      <c r="AA66" s="65">
        <v>1296.6243975166667</v>
      </c>
      <c r="AB66" s="65">
        <v>1102.5</v>
      </c>
      <c r="AC66" s="65">
        <v>1036.875</v>
      </c>
      <c r="AD66" s="65">
        <v>1294.9365962750001</v>
      </c>
    </row>
    <row r="67" spans="1:30" x14ac:dyDescent="0.25">
      <c r="A67" s="64"/>
      <c r="C67" t="s">
        <v>48</v>
      </c>
      <c r="D67" t="s">
        <v>95</v>
      </c>
      <c r="F67" s="66">
        <v>5</v>
      </c>
      <c r="G67" s="66">
        <v>4</v>
      </c>
      <c r="H67" s="66">
        <v>4</v>
      </c>
      <c r="I67" s="66">
        <v>5</v>
      </c>
      <c r="J67" s="66">
        <v>4</v>
      </c>
      <c r="K67" s="66">
        <v>4</v>
      </c>
      <c r="L67" s="66">
        <v>5</v>
      </c>
      <c r="M67" s="66">
        <v>4</v>
      </c>
      <c r="N67" s="66">
        <v>4</v>
      </c>
      <c r="O67" s="66">
        <v>5</v>
      </c>
      <c r="P67" s="66">
        <v>4</v>
      </c>
      <c r="Q67" s="66">
        <v>4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3</v>
      </c>
      <c r="AB67" s="66">
        <v>2</v>
      </c>
      <c r="AC67" s="66">
        <v>2</v>
      </c>
      <c r="AD67" s="66">
        <v>4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703.71681546229161</v>
      </c>
      <c r="G69" s="65">
        <v>630.49030905398683</v>
      </c>
      <c r="H69" s="65">
        <v>543.36956846517796</v>
      </c>
      <c r="I69" s="65">
        <v>693.40284418298609</v>
      </c>
      <c r="J69" s="65">
        <v>624.15947610457511</v>
      </c>
      <c r="K69" s="65">
        <v>535.03144717103248</v>
      </c>
      <c r="L69" s="65">
        <v>4287.6018274557809</v>
      </c>
      <c r="M69" s="65">
        <v>3924.9263944552004</v>
      </c>
      <c r="N69" s="65">
        <v>3382.343334101583</v>
      </c>
      <c r="O69" s="65">
        <v>4256.7973977628126</v>
      </c>
      <c r="P69" s="65">
        <v>3892.0683361160336</v>
      </c>
      <c r="Q69" s="65">
        <v>3356.0568874302498</v>
      </c>
      <c r="R69" s="65">
        <v>1503.0313695100626</v>
      </c>
      <c r="S69" s="65">
        <v>1419.4501197137556</v>
      </c>
      <c r="T69" s="65">
        <v>1401.2728731421287</v>
      </c>
      <c r="U69" s="65">
        <v>318.86417615638885</v>
      </c>
      <c r="V69" s="65">
        <v>322.86348363140627</v>
      </c>
      <c r="W69" s="65">
        <v>258.19723150329162</v>
      </c>
      <c r="X69" s="65">
        <v>75.292942768666663</v>
      </c>
      <c r="Y69" s="65">
        <v>67.845197548828125</v>
      </c>
      <c r="Z69" s="65">
        <v>54.442314149350004</v>
      </c>
      <c r="AA69" s="65">
        <v>2660.1132103333334</v>
      </c>
      <c r="AB69" s="65">
        <v>2274.59912128</v>
      </c>
      <c r="AC69" s="65">
        <v>1509.1162273066666</v>
      </c>
      <c r="AD69" s="65">
        <v>1072.4607500750001</v>
      </c>
    </row>
    <row r="70" spans="1:30" x14ac:dyDescent="0.25">
      <c r="C70" t="s">
        <v>41</v>
      </c>
      <c r="D70" t="s">
        <v>95</v>
      </c>
      <c r="F70" s="66">
        <v>18</v>
      </c>
      <c r="G70" s="66">
        <v>17</v>
      </c>
      <c r="H70" s="66">
        <v>17</v>
      </c>
      <c r="I70" s="66">
        <v>18</v>
      </c>
      <c r="J70" s="66">
        <v>17</v>
      </c>
      <c r="K70" s="66">
        <v>17</v>
      </c>
      <c r="L70" s="66">
        <v>16</v>
      </c>
      <c r="M70" s="66">
        <v>15</v>
      </c>
      <c r="N70" s="66">
        <v>15</v>
      </c>
      <c r="O70" s="66">
        <v>16</v>
      </c>
      <c r="P70" s="66">
        <v>15</v>
      </c>
      <c r="Q70" s="66">
        <v>15</v>
      </c>
      <c r="R70" s="66">
        <v>8</v>
      </c>
      <c r="S70" s="66">
        <v>8</v>
      </c>
      <c r="T70" s="66">
        <v>7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7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881.45773084999996</v>
      </c>
      <c r="G71" s="65">
        <v>871.97182056666668</v>
      </c>
      <c r="H71" s="65">
        <v>776.47604748166668</v>
      </c>
      <c r="I71" s="65">
        <v>881.45773084999996</v>
      </c>
      <c r="J71" s="65">
        <v>871.97182056666668</v>
      </c>
      <c r="K71" s="65">
        <v>776.47604748166668</v>
      </c>
      <c r="L71" s="65">
        <v>4783.051539</v>
      </c>
      <c r="M71" s="65">
        <v>4153.1642567333338</v>
      </c>
      <c r="N71" s="65">
        <v>4052.0625387666673</v>
      </c>
      <c r="O71" s="65">
        <v>4783.051539</v>
      </c>
      <c r="P71" s="65">
        <v>4153.1642567333338</v>
      </c>
      <c r="Q71" s="65">
        <v>4355.3676926666667</v>
      </c>
      <c r="R71" s="65">
        <v>2426.4412311999999</v>
      </c>
      <c r="S71" s="65">
        <v>2198.9623657750003</v>
      </c>
      <c r="T71" s="65">
        <v>2062.47504652</v>
      </c>
      <c r="U71" s="65">
        <v>181.156803865</v>
      </c>
      <c r="V71" s="65">
        <v>181.156803865</v>
      </c>
      <c r="W71" s="65">
        <v>165.23328328525002</v>
      </c>
      <c r="X71" s="65">
        <v>125</v>
      </c>
      <c r="Y71" s="65">
        <v>125</v>
      </c>
      <c r="Z71" s="65">
        <v>125</v>
      </c>
      <c r="AA71" s="65">
        <v>2198.9623657749999</v>
      </c>
      <c r="AB71" s="65">
        <v>3033.051539</v>
      </c>
      <c r="AC71" s="65">
        <v>2578.0938081500003</v>
      </c>
      <c r="AD71" s="65">
        <v>1516.5257695</v>
      </c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>
        <v>1</v>
      </c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858.75</v>
      </c>
      <c r="G73" s="65">
        <v>809</v>
      </c>
      <c r="H73" s="65">
        <v>586.57857142857142</v>
      </c>
      <c r="I73" s="65">
        <v>839.5</v>
      </c>
      <c r="J73" s="65">
        <v>787.21428571428567</v>
      </c>
      <c r="K73" s="65">
        <v>572.32857142857142</v>
      </c>
      <c r="L73" s="65">
        <v>5141.625</v>
      </c>
      <c r="M73" s="65">
        <v>5314.4785714285708</v>
      </c>
      <c r="N73" s="65">
        <v>4374.1514285714284</v>
      </c>
      <c r="O73" s="65">
        <v>5126.625</v>
      </c>
      <c r="P73" s="65">
        <v>4696.1214285714286</v>
      </c>
      <c r="Q73" s="65">
        <v>3760.6157142857141</v>
      </c>
      <c r="R73" s="65">
        <v>2360</v>
      </c>
      <c r="S73" s="65">
        <v>2210.5</v>
      </c>
      <c r="T73" s="65">
        <v>1781.3333333333333</v>
      </c>
      <c r="U73" s="65">
        <v>402.5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987.33333333333337</v>
      </c>
      <c r="AB73" s="65">
        <v>1080.8</v>
      </c>
      <c r="AC73" s="65">
        <v>762.61</v>
      </c>
      <c r="AD73" s="65">
        <v>1387.5</v>
      </c>
    </row>
    <row r="74" spans="1:30" x14ac:dyDescent="0.25">
      <c r="C74" t="s">
        <v>47</v>
      </c>
      <c r="D74" t="s">
        <v>95</v>
      </c>
      <c r="F74" s="66">
        <v>8</v>
      </c>
      <c r="G74" s="66">
        <v>7</v>
      </c>
      <c r="H74" s="66">
        <v>7</v>
      </c>
      <c r="I74" s="66">
        <v>8</v>
      </c>
      <c r="J74" s="66">
        <v>7</v>
      </c>
      <c r="K74" s="66">
        <v>7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6</v>
      </c>
      <c r="AB74" s="66">
        <v>5</v>
      </c>
      <c r="AC74" s="66">
        <v>5</v>
      </c>
      <c r="AD74" s="66">
        <v>4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827.67045021937508</v>
      </c>
      <c r="G76" s="65">
        <v>762.87828867132498</v>
      </c>
      <c r="H76" s="65">
        <v>633.20868795075</v>
      </c>
      <c r="I76" s="65">
        <v>818.82404989729173</v>
      </c>
      <c r="J76" s="65">
        <v>754.38574436212514</v>
      </c>
      <c r="K76" s="65">
        <v>625.4881931242046</v>
      </c>
      <c r="L76" s="65">
        <v>4953.4746031577079</v>
      </c>
      <c r="M76" s="65">
        <v>4714.3981852092502</v>
      </c>
      <c r="N76" s="65">
        <v>3959.9612776656363</v>
      </c>
      <c r="O76" s="65">
        <v>4912.4020302337494</v>
      </c>
      <c r="P76" s="65">
        <v>4665.1110977005001</v>
      </c>
      <c r="Q76" s="65">
        <v>4006.835710541091</v>
      </c>
      <c r="R76" s="65">
        <v>2126.7332963449999</v>
      </c>
      <c r="S76" s="65">
        <v>2069.8635799887502</v>
      </c>
      <c r="T76" s="65">
        <v>2035.7417501750001</v>
      </c>
      <c r="U76" s="65">
        <v>215.33051539000002</v>
      </c>
      <c r="V76" s="65">
        <v>217.88560128833333</v>
      </c>
      <c r="W76" s="65">
        <v>195.20950951007143</v>
      </c>
      <c r="X76" s="65">
        <v>180</v>
      </c>
      <c r="Y76" s="65">
        <v>204.25</v>
      </c>
      <c r="Z76" s="65">
        <v>136.125</v>
      </c>
      <c r="AA76" s="65">
        <v>2711.9811828874999</v>
      </c>
      <c r="AB76" s="65">
        <v>3161.0171796666668</v>
      </c>
      <c r="AC76" s="65">
        <v>2347.6979360500004</v>
      </c>
      <c r="AD76" s="65">
        <v>1315.94927702</v>
      </c>
    </row>
    <row r="77" spans="1:30" x14ac:dyDescent="0.25">
      <c r="C77" t="s">
        <v>40</v>
      </c>
      <c r="D77" t="s">
        <v>95</v>
      </c>
      <c r="F77" s="66">
        <v>12</v>
      </c>
      <c r="G77" s="66">
        <v>10</v>
      </c>
      <c r="H77" s="66">
        <v>11</v>
      </c>
      <c r="I77" s="66">
        <v>12</v>
      </c>
      <c r="J77" s="66">
        <v>10</v>
      </c>
      <c r="K77" s="66">
        <v>11</v>
      </c>
      <c r="L77" s="66">
        <v>12</v>
      </c>
      <c r="M77" s="66">
        <v>10</v>
      </c>
      <c r="N77" s="66">
        <v>11</v>
      </c>
      <c r="O77" s="66">
        <v>12</v>
      </c>
      <c r="P77" s="66">
        <v>10</v>
      </c>
      <c r="Q77" s="66">
        <v>11</v>
      </c>
      <c r="R77" s="66">
        <v>4</v>
      </c>
      <c r="S77" s="66">
        <v>4</v>
      </c>
      <c r="T77" s="66">
        <v>4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5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673.15745960872505</v>
      </c>
      <c r="G78" s="65">
        <v>644.56491529952496</v>
      </c>
      <c r="H78" s="65">
        <v>508.90548998564441</v>
      </c>
      <c r="I78" s="65">
        <v>657.88267095447497</v>
      </c>
      <c r="J78" s="65">
        <v>631.56491529952496</v>
      </c>
      <c r="K78" s="65">
        <v>499.57215665231109</v>
      </c>
      <c r="L78" s="65">
        <v>3608.9936968055558</v>
      </c>
      <c r="M78" s="65">
        <v>3265.9099424120004</v>
      </c>
      <c r="N78" s="65">
        <v>2669.0172333317814</v>
      </c>
      <c r="O78" s="65">
        <v>3608.9936968055558</v>
      </c>
      <c r="P78" s="65">
        <v>3265.9099424120004</v>
      </c>
      <c r="Q78" s="65">
        <v>2669.0172333317814</v>
      </c>
      <c r="R78" s="65">
        <v>1808.6037027161001</v>
      </c>
      <c r="S78" s="65">
        <v>1648.7694761270091</v>
      </c>
      <c r="T78" s="65">
        <v>1284.0508597487251</v>
      </c>
      <c r="U78" s="65">
        <v>460.33436041450005</v>
      </c>
      <c r="V78" s="65">
        <v>454.33436041450005</v>
      </c>
      <c r="W78" s="65">
        <v>362.36304019709377</v>
      </c>
      <c r="X78" s="65">
        <v>73.352229330624994</v>
      </c>
      <c r="Y78" s="65">
        <v>69.956572118750003</v>
      </c>
      <c r="Z78" s="65">
        <v>46.300951382368751</v>
      </c>
      <c r="AA78" s="65">
        <v>572.66666666666663</v>
      </c>
      <c r="AB78" s="65">
        <v>444.3</v>
      </c>
      <c r="AC78" s="65">
        <v>192.71666666666667</v>
      </c>
      <c r="AD78" s="65">
        <v>958.52229330625005</v>
      </c>
    </row>
    <row r="79" spans="1:30" x14ac:dyDescent="0.25">
      <c r="C79" t="s">
        <v>43</v>
      </c>
      <c r="D79" t="s">
        <v>95</v>
      </c>
      <c r="F79" s="66">
        <v>10</v>
      </c>
      <c r="G79" s="66">
        <v>10</v>
      </c>
      <c r="H79" s="66">
        <v>9</v>
      </c>
      <c r="I79" s="66">
        <v>10</v>
      </c>
      <c r="J79" s="66">
        <v>10</v>
      </c>
      <c r="K79" s="66">
        <v>9</v>
      </c>
      <c r="L79" s="66">
        <v>9</v>
      </c>
      <c r="M79" s="66">
        <v>9</v>
      </c>
      <c r="N79" s="66">
        <v>8</v>
      </c>
      <c r="O79" s="66">
        <v>9</v>
      </c>
      <c r="P79" s="66">
        <v>9</v>
      </c>
      <c r="Q79" s="66">
        <v>8</v>
      </c>
      <c r="R79" s="66">
        <v>5</v>
      </c>
      <c r="S79" s="66">
        <v>5</v>
      </c>
      <c r="T79" s="66">
        <v>4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3</v>
      </c>
      <c r="AB79" s="66">
        <v>3</v>
      </c>
      <c r="AC79" s="66">
        <v>3</v>
      </c>
      <c r="AD79" s="66">
        <v>4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799.88920037518756</v>
      </c>
      <c r="G80" s="65">
        <v>703.2598108441822</v>
      </c>
      <c r="H80" s="65">
        <v>589.61654700342501</v>
      </c>
      <c r="I80" s="65">
        <v>789.79585129768748</v>
      </c>
      <c r="J80" s="65">
        <v>696.80285126589638</v>
      </c>
      <c r="K80" s="65">
        <v>579.2490300165</v>
      </c>
      <c r="L80" s="65">
        <v>5277.7424123071423</v>
      </c>
      <c r="M80" s="65">
        <v>5332.9278922045842</v>
      </c>
      <c r="N80" s="65">
        <v>4766.4476178079167</v>
      </c>
      <c r="O80" s="65">
        <v>5260.5995551642854</v>
      </c>
      <c r="P80" s="65">
        <v>4611.5112255379172</v>
      </c>
      <c r="Q80" s="65">
        <v>4050.6559511412502</v>
      </c>
      <c r="R80" s="65">
        <v>1585.1851220799999</v>
      </c>
      <c r="S80" s="65">
        <v>1468.31540572375</v>
      </c>
      <c r="T80" s="65">
        <v>1312.0715729399999</v>
      </c>
      <c r="U80" s="65">
        <v>344.36859444500004</v>
      </c>
      <c r="V80" s="65">
        <v>388.11803348937497</v>
      </c>
      <c r="W80" s="65">
        <v>369.16146137062498</v>
      </c>
      <c r="X80" s="65">
        <v>70.645513519099993</v>
      </c>
      <c r="Y80" s="65">
        <v>62.987058383124996</v>
      </c>
      <c r="Z80" s="65">
        <v>50.04809837899375</v>
      </c>
      <c r="AA80" s="65">
        <v>1434.08490775</v>
      </c>
      <c r="AB80" s="65">
        <v>1481.6324546133335</v>
      </c>
      <c r="AC80" s="65">
        <v>1099.0828939733333</v>
      </c>
      <c r="AD80" s="65">
        <v>1386.6384872333335</v>
      </c>
    </row>
    <row r="81" spans="3:30" x14ac:dyDescent="0.25">
      <c r="C81" t="s">
        <v>46</v>
      </c>
      <c r="D81" t="s">
        <v>95</v>
      </c>
      <c r="F81" s="66">
        <v>8</v>
      </c>
      <c r="G81" s="66">
        <v>7</v>
      </c>
      <c r="H81" s="66">
        <v>7</v>
      </c>
      <c r="I81" s="66">
        <v>8</v>
      </c>
      <c r="J81" s="66">
        <v>7</v>
      </c>
      <c r="K81" s="66">
        <v>7</v>
      </c>
      <c r="L81" s="66">
        <v>7</v>
      </c>
      <c r="M81" s="66">
        <v>6</v>
      </c>
      <c r="N81" s="66">
        <v>6</v>
      </c>
      <c r="O81" s="66">
        <v>7</v>
      </c>
      <c r="P81" s="66">
        <v>6</v>
      </c>
      <c r="Q81" s="66">
        <v>6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4</v>
      </c>
      <c r="AB81" s="66">
        <v>3</v>
      </c>
      <c r="AC81" s="66">
        <v>3</v>
      </c>
      <c r="AD81" s="66">
        <v>3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680.96151143999998</v>
      </c>
      <c r="G7" s="57">
        <v>680.96151143999998</v>
      </c>
      <c r="H7" s="57"/>
      <c r="I7" s="57">
        <v>624.21471881999992</v>
      </c>
      <c r="J7" s="57">
        <v>624.21471881999992</v>
      </c>
      <c r="K7" s="57"/>
      <c r="L7" s="57">
        <v>3404.8075571999998</v>
      </c>
      <c r="M7" s="57">
        <v>3404.8075571999998</v>
      </c>
      <c r="N7" s="57"/>
      <c r="O7" s="57">
        <v>3404.8075571999998</v>
      </c>
      <c r="P7" s="57">
        <v>3404.8075571999998</v>
      </c>
      <c r="Q7" s="57"/>
      <c r="R7" s="57">
        <v>1125.8563655808</v>
      </c>
      <c r="S7" s="57">
        <v>1125.8563655808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2400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>
        <v>587.89677154319997</v>
      </c>
      <c r="G14" s="57">
        <v>431.27562391199996</v>
      </c>
      <c r="H14" s="57">
        <v>280.32915554279998</v>
      </c>
      <c r="I14" s="57">
        <v>587.89677154319997</v>
      </c>
      <c r="J14" s="57">
        <v>431.27562391199996</v>
      </c>
      <c r="K14" s="57">
        <v>280.32915554279998</v>
      </c>
      <c r="L14" s="57">
        <v>3915.52869078</v>
      </c>
      <c r="M14" s="57">
        <v>2871.3877065719998</v>
      </c>
      <c r="N14" s="57">
        <v>1866.4020092717999</v>
      </c>
      <c r="O14" s="57">
        <v>3915.52869078</v>
      </c>
      <c r="P14" s="57">
        <v>2871.3877065719998</v>
      </c>
      <c r="Q14" s="57">
        <v>1866.4020092717999</v>
      </c>
      <c r="R14" s="57"/>
      <c r="S14" s="57"/>
      <c r="T14" s="57"/>
      <c r="U14" s="57">
        <v>130.517623026</v>
      </c>
      <c r="V14" s="57">
        <v>130.517623026</v>
      </c>
      <c r="W14" s="57">
        <v>84.836454966899993</v>
      </c>
      <c r="X14" s="57">
        <v>21.563781195600001</v>
      </c>
      <c r="Y14" s="57">
        <v>15.889101933599999</v>
      </c>
      <c r="Z14" s="57">
        <v>10.327916256839998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624.21471881999992</v>
      </c>
      <c r="G16" s="57">
        <v>499.37177505599999</v>
      </c>
      <c r="H16" s="57">
        <v>499.37177505599999</v>
      </c>
      <c r="I16" s="57">
        <v>510.72113357999996</v>
      </c>
      <c r="J16" s="57">
        <v>408.57690686399997</v>
      </c>
      <c r="K16" s="57">
        <v>408.57690686399997</v>
      </c>
      <c r="L16" s="57">
        <v>3121.0735940999998</v>
      </c>
      <c r="M16" s="57">
        <v>3121.0735940999998</v>
      </c>
      <c r="N16" s="57">
        <v>2496.8588752799997</v>
      </c>
      <c r="O16" s="57">
        <v>2553.6056678999998</v>
      </c>
      <c r="P16" s="57">
        <v>2553.6056678999998</v>
      </c>
      <c r="Q16" s="57">
        <v>2042.8845343199998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1305.17623026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>
        <v>720</v>
      </c>
      <c r="G17" s="57">
        <v>713</v>
      </c>
      <c r="H17" s="57">
        <v>606.04999999999995</v>
      </c>
      <c r="I17" s="57">
        <v>720</v>
      </c>
      <c r="J17" s="57">
        <v>713</v>
      </c>
      <c r="K17" s="57">
        <v>606.04999999999995</v>
      </c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340.48075571999999</v>
      </c>
      <c r="G18" s="57">
        <v>340.48075571999999</v>
      </c>
      <c r="H18" s="57"/>
      <c r="I18" s="57">
        <v>340.48075571999999</v>
      </c>
      <c r="J18" s="57">
        <v>340.48075571999999</v>
      </c>
      <c r="K18" s="57"/>
      <c r="L18" s="57">
        <v>1418.6698154999999</v>
      </c>
      <c r="M18" s="57">
        <v>1418.6698154999999</v>
      </c>
      <c r="N18" s="57"/>
      <c r="O18" s="57">
        <v>1418.6698154999999</v>
      </c>
      <c r="P18" s="57">
        <v>1418.6698154999999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766.08170036999991</v>
      </c>
      <c r="G20" s="57"/>
      <c r="H20" s="57"/>
      <c r="I20" s="57">
        <v>766.08170036999991</v>
      </c>
      <c r="J20" s="57"/>
      <c r="K20" s="57"/>
      <c r="L20" s="57">
        <v>5107.2113357999997</v>
      </c>
      <c r="M20" s="57"/>
      <c r="N20" s="57"/>
      <c r="O20" s="57">
        <v>5107.2113357999997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1134.9358523999999</v>
      </c>
      <c r="AB20" s="57"/>
      <c r="AC20" s="57"/>
      <c r="AD20" s="57">
        <v>1134.9358523999999</v>
      </c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758.26288475000001</v>
      </c>
      <c r="G23" s="57">
        <v>751</v>
      </c>
      <c r="H23" s="57">
        <v>600.80000000000007</v>
      </c>
      <c r="I23" s="57">
        <v>758.26288475000001</v>
      </c>
      <c r="J23" s="57">
        <v>751</v>
      </c>
      <c r="K23" s="57">
        <v>600.80000000000007</v>
      </c>
      <c r="L23" s="57">
        <v>6860.6872277579996</v>
      </c>
      <c r="M23" s="57">
        <v>6860.6872277579996</v>
      </c>
      <c r="N23" s="57">
        <v>5488.5497822063999</v>
      </c>
      <c r="O23" s="57">
        <v>6860.6872277579996</v>
      </c>
      <c r="P23" s="57">
        <v>6860.6872277579996</v>
      </c>
      <c r="Q23" s="57">
        <v>5488.5497822063999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680</v>
      </c>
      <c r="G25" s="57"/>
      <c r="H25" s="57">
        <v>612</v>
      </c>
      <c r="I25" s="57">
        <v>680</v>
      </c>
      <c r="J25" s="57"/>
      <c r="K25" s="57">
        <v>612</v>
      </c>
      <c r="L25" s="57">
        <v>3400</v>
      </c>
      <c r="M25" s="57"/>
      <c r="N25" s="57">
        <v>3060</v>
      </c>
      <c r="O25" s="57">
        <v>3400</v>
      </c>
      <c r="P25" s="57"/>
      <c r="Q25" s="57">
        <v>3060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680.96151143999998</v>
      </c>
      <c r="G29" s="57">
        <v>680.96151143999998</v>
      </c>
      <c r="H29" s="57">
        <v>544.76920915200003</v>
      </c>
      <c r="I29" s="57">
        <v>680.96151143999998</v>
      </c>
      <c r="J29" s="57">
        <v>680.96151143999998</v>
      </c>
      <c r="K29" s="57">
        <v>544.76920915200003</v>
      </c>
      <c r="L29" s="57">
        <v>1588.91019336</v>
      </c>
      <c r="M29" s="57">
        <v>1588.91019336</v>
      </c>
      <c r="N29" s="57">
        <v>1271.128154688</v>
      </c>
      <c r="O29" s="57">
        <v>1588.91019336</v>
      </c>
      <c r="P29" s="57">
        <v>1588.91019336</v>
      </c>
      <c r="Q29" s="57">
        <v>1271.128154688</v>
      </c>
      <c r="R29" s="57">
        <v>1134.9358523999999</v>
      </c>
      <c r="S29" s="57">
        <v>1134.9358523999999</v>
      </c>
      <c r="T29" s="57">
        <v>907.9486819199999</v>
      </c>
      <c r="U29" s="57">
        <v>680.96151143999998</v>
      </c>
      <c r="V29" s="57">
        <v>680.96151143999998</v>
      </c>
      <c r="W29" s="57">
        <v>544.76920915200003</v>
      </c>
      <c r="X29" s="57">
        <v>68.096151144000004</v>
      </c>
      <c r="Y29" s="57">
        <v>68.096151144000004</v>
      </c>
      <c r="Z29" s="57">
        <v>54.476920915199997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609.46055273879995</v>
      </c>
      <c r="G30" s="57">
        <v>518.04146982797999</v>
      </c>
      <c r="H30" s="57">
        <v>396.14935928021998</v>
      </c>
      <c r="I30" s="57">
        <v>609.46055273879995</v>
      </c>
      <c r="J30" s="57">
        <v>518.04146982797999</v>
      </c>
      <c r="K30" s="57">
        <v>396.14935928021998</v>
      </c>
      <c r="L30" s="57">
        <v>3291.3139719599999</v>
      </c>
      <c r="M30" s="57">
        <v>2797.6168761659997</v>
      </c>
      <c r="N30" s="57">
        <v>2139.354081774</v>
      </c>
      <c r="O30" s="57">
        <v>3291.3139719599999</v>
      </c>
      <c r="P30" s="57">
        <v>2797.6168761659997</v>
      </c>
      <c r="Q30" s="57">
        <v>2139.354081774</v>
      </c>
      <c r="R30" s="57"/>
      <c r="S30" s="57"/>
      <c r="T30" s="57"/>
      <c r="U30" s="57"/>
      <c r="V30" s="57"/>
      <c r="W30" s="57"/>
      <c r="X30" s="57">
        <v>83.985253077599992</v>
      </c>
      <c r="Y30" s="57">
        <v>71.387465115959998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519.80062039919994</v>
      </c>
      <c r="G31" s="57">
        <v>397.22754834</v>
      </c>
      <c r="H31" s="57">
        <v>415.84049631936</v>
      </c>
      <c r="I31" s="57">
        <v>519.80062039919994</v>
      </c>
      <c r="J31" s="57">
        <v>397.22754834</v>
      </c>
      <c r="K31" s="57">
        <v>415.84049631936</v>
      </c>
      <c r="L31" s="57">
        <v>1957.76434539</v>
      </c>
      <c r="M31" s="57">
        <v>1412.995136238</v>
      </c>
      <c r="N31" s="57">
        <v>1566.2114763119998</v>
      </c>
      <c r="O31" s="57">
        <v>1957.76434539</v>
      </c>
      <c r="P31" s="57">
        <v>1412.995136238</v>
      </c>
      <c r="Q31" s="57">
        <v>1566.2114763119998</v>
      </c>
      <c r="R31" s="57">
        <v>1933.9306924896</v>
      </c>
      <c r="S31" s="57">
        <v>1434.2625271870854</v>
      </c>
      <c r="T31" s="57">
        <v>1547.1445539916799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737.70830405999993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737.70830405999993</v>
      </c>
      <c r="G35" s="57">
        <v>627.05205845099999</v>
      </c>
      <c r="H35" s="57">
        <v>553.28122804499992</v>
      </c>
      <c r="I35" s="57">
        <v>737.70830405999993</v>
      </c>
      <c r="J35" s="57">
        <v>627.05205845099999</v>
      </c>
      <c r="K35" s="57">
        <v>553.28122804499992</v>
      </c>
      <c r="L35" s="57">
        <v>4057.3956723299998</v>
      </c>
      <c r="M35" s="57">
        <v>3448.7863214804997</v>
      </c>
      <c r="N35" s="57">
        <v>3043.0467542474998</v>
      </c>
      <c r="O35" s="57">
        <v>4057.3956723299998</v>
      </c>
      <c r="P35" s="57">
        <v>3448.7863214804997</v>
      </c>
      <c r="Q35" s="57">
        <v>3043.0467542474998</v>
      </c>
      <c r="R35" s="57">
        <v>1475.4166081199999</v>
      </c>
      <c r="S35" s="57">
        <v>1254.104116902</v>
      </c>
      <c r="T35" s="57"/>
      <c r="U35" s="57">
        <v>368.85415202999997</v>
      </c>
      <c r="V35" s="57">
        <v>313.5260292255</v>
      </c>
      <c r="W35" s="57">
        <v>276.64061402249996</v>
      </c>
      <c r="X35" s="57">
        <v>113.49358523999999</v>
      </c>
      <c r="Y35" s="57">
        <v>96.469547453999994</v>
      </c>
      <c r="Z35" s="57">
        <v>85.120188929999998</v>
      </c>
      <c r="AA35" s="57"/>
      <c r="AB35" s="57"/>
      <c r="AC35" s="57"/>
      <c r="AD35" s="57">
        <v>1305.17623026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675</v>
      </c>
      <c r="G36" s="57">
        <v>610</v>
      </c>
      <c r="H36" s="57">
        <v>340</v>
      </c>
      <c r="I36" s="57">
        <v>675</v>
      </c>
      <c r="J36" s="57">
        <v>610</v>
      </c>
      <c r="K36" s="57">
        <v>340</v>
      </c>
      <c r="L36" s="57">
        <v>560</v>
      </c>
      <c r="M36" s="57">
        <v>500</v>
      </c>
      <c r="N36" s="57">
        <v>280</v>
      </c>
      <c r="O36" s="57">
        <v>560</v>
      </c>
      <c r="P36" s="57">
        <v>500</v>
      </c>
      <c r="Q36" s="57">
        <v>280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>
        <v>806</v>
      </c>
      <c r="H37" s="57">
        <v>806</v>
      </c>
      <c r="I37" s="57">
        <v>1000</v>
      </c>
      <c r="J37" s="57">
        <v>806</v>
      </c>
      <c r="K37" s="57">
        <v>806</v>
      </c>
      <c r="L37" s="57">
        <v>7000</v>
      </c>
      <c r="M37" s="57">
        <v>6821</v>
      </c>
      <c r="N37" s="57">
        <v>6821</v>
      </c>
      <c r="O37" s="57">
        <v>7000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>
        <v>1100</v>
      </c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>
        <v>650</v>
      </c>
      <c r="G40" s="57">
        <v>500</v>
      </c>
      <c r="H40" s="57">
        <v>400</v>
      </c>
      <c r="I40" s="57">
        <v>650</v>
      </c>
      <c r="J40" s="57">
        <v>500</v>
      </c>
      <c r="K40" s="57">
        <v>400</v>
      </c>
      <c r="L40" s="57">
        <v>2800</v>
      </c>
      <c r="M40" s="57">
        <v>2400</v>
      </c>
      <c r="N40" s="57">
        <v>1920</v>
      </c>
      <c r="O40" s="57">
        <v>2800</v>
      </c>
      <c r="P40" s="57">
        <v>2400</v>
      </c>
      <c r="Q40" s="57">
        <v>1920</v>
      </c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832</v>
      </c>
      <c r="G42" s="57">
        <v>748</v>
      </c>
      <c r="H42" s="57">
        <v>523.6</v>
      </c>
      <c r="I42" s="57">
        <v>832</v>
      </c>
      <c r="J42" s="57">
        <v>748</v>
      </c>
      <c r="K42" s="57">
        <v>523.6</v>
      </c>
      <c r="L42" s="57">
        <v>4992</v>
      </c>
      <c r="M42" s="57">
        <v>4492</v>
      </c>
      <c r="N42" s="57">
        <v>3144.3999999999996</v>
      </c>
      <c r="O42" s="57">
        <v>4992</v>
      </c>
      <c r="P42" s="57">
        <v>4492</v>
      </c>
      <c r="Q42" s="57">
        <v>3144.3999999999996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751.24997155937331</v>
      </c>
      <c r="G49" s="61">
        <v>682.55533311536954</v>
      </c>
      <c r="H49" s="61">
        <v>561.23587230493774</v>
      </c>
      <c r="I49" s="61">
        <v>738.55039921004004</v>
      </c>
      <c r="J49" s="61">
        <v>670.60198578722145</v>
      </c>
      <c r="K49" s="61">
        <v>551.72465458139925</v>
      </c>
      <c r="L49" s="61">
        <v>4227.0014367647591</v>
      </c>
      <c r="M49" s="61">
        <v>3871.9806063144038</v>
      </c>
      <c r="N49" s="61">
        <v>3320.0795402591875</v>
      </c>
      <c r="O49" s="61">
        <v>4203.2956462061375</v>
      </c>
      <c r="P49" s="61">
        <v>3790.5587629990191</v>
      </c>
      <c r="Q49" s="61">
        <v>3275.3386421927876</v>
      </c>
      <c r="R49" s="61">
        <v>1750.3521618508664</v>
      </c>
      <c r="S49" s="61">
        <v>1612.0637108308238</v>
      </c>
      <c r="T49" s="61">
        <v>1483.6332115346311</v>
      </c>
      <c r="U49" s="61">
        <v>319.19476010839998</v>
      </c>
      <c r="V49" s="61">
        <v>330.96871375549995</v>
      </c>
      <c r="W49" s="61">
        <v>270.38787131891536</v>
      </c>
      <c r="X49" s="61">
        <v>109.75258605379999</v>
      </c>
      <c r="Y49" s="61">
        <v>108.63382305719693</v>
      </c>
      <c r="Z49" s="61">
        <v>78.067737090303339</v>
      </c>
      <c r="AA49" s="61">
        <v>1587.6615114399999</v>
      </c>
      <c r="AB49" s="61">
        <v>1654.3921243549999</v>
      </c>
      <c r="AC49" s="61">
        <v>1115.2671710337499</v>
      </c>
      <c r="AD49" s="61">
        <v>1236.083051415</v>
      </c>
    </row>
    <row r="50" spans="1:30" x14ac:dyDescent="0.25">
      <c r="D50" s="60" t="s">
        <v>95</v>
      </c>
      <c r="F50" s="62">
        <v>30</v>
      </c>
      <c r="G50" s="62">
        <v>27</v>
      </c>
      <c r="H50" s="62">
        <v>26</v>
      </c>
      <c r="I50" s="62">
        <v>30</v>
      </c>
      <c r="J50" s="62">
        <v>27</v>
      </c>
      <c r="K50" s="62">
        <v>26</v>
      </c>
      <c r="L50" s="62">
        <v>29</v>
      </c>
      <c r="M50" s="62">
        <v>26</v>
      </c>
      <c r="N50" s="62">
        <v>25</v>
      </c>
      <c r="O50" s="62">
        <v>29</v>
      </c>
      <c r="P50" s="62">
        <v>26</v>
      </c>
      <c r="Q50" s="62">
        <v>25</v>
      </c>
      <c r="R50" s="62">
        <v>12</v>
      </c>
      <c r="S50" s="62">
        <v>12</v>
      </c>
      <c r="T50" s="62">
        <v>9</v>
      </c>
      <c r="U50" s="62">
        <v>15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10</v>
      </c>
      <c r="AB50" s="62">
        <v>8</v>
      </c>
      <c r="AC50" s="62">
        <v>8</v>
      </c>
      <c r="AD50" s="62">
        <v>12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6860.6872277579996</v>
      </c>
      <c r="N51" s="61">
        <v>6821</v>
      </c>
      <c r="O51" s="61">
        <v>7000</v>
      </c>
      <c r="P51" s="61">
        <v>6860.6872277579996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2400</v>
      </c>
    </row>
    <row r="52" spans="1:30" x14ac:dyDescent="0.25">
      <c r="D52" t="s">
        <v>98</v>
      </c>
      <c r="E52" s="63" t="s">
        <v>97</v>
      </c>
      <c r="F52" s="61">
        <v>340.48075571999999</v>
      </c>
      <c r="G52" s="61">
        <v>340.48075571999999</v>
      </c>
      <c r="H52" s="61">
        <v>280.32915554279998</v>
      </c>
      <c r="I52" s="61">
        <v>340.48075571999999</v>
      </c>
      <c r="J52" s="61">
        <v>340.48075571999999</v>
      </c>
      <c r="K52" s="61">
        <v>280.32915554279998</v>
      </c>
      <c r="L52" s="61">
        <v>560</v>
      </c>
      <c r="M52" s="61">
        <v>500</v>
      </c>
      <c r="N52" s="61">
        <v>280</v>
      </c>
      <c r="O52" s="61">
        <v>560</v>
      </c>
      <c r="P52" s="61">
        <v>500</v>
      </c>
      <c r="Q52" s="61">
        <v>280</v>
      </c>
      <c r="R52" s="61">
        <v>624.21471881999992</v>
      </c>
      <c r="S52" s="61">
        <v>624.21471881999992</v>
      </c>
      <c r="T52" s="61">
        <v>624.21471881999992</v>
      </c>
      <c r="U52" s="61">
        <v>130.517623026</v>
      </c>
      <c r="V52" s="61">
        <v>130.517623026</v>
      </c>
      <c r="W52" s="61">
        <v>84.836454966899993</v>
      </c>
      <c r="X52" s="61">
        <v>21.563781195600001</v>
      </c>
      <c r="Y52" s="61">
        <v>15.889101933599999</v>
      </c>
      <c r="Z52" s="61">
        <v>10.327916256839998</v>
      </c>
      <c r="AA52" s="61">
        <v>100</v>
      </c>
      <c r="AB52" s="61">
        <v>57.9</v>
      </c>
      <c r="AC52" s="61">
        <v>154.4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835.349830849</v>
      </c>
      <c r="G55" s="65">
        <v>825.44670804449993</v>
      </c>
      <c r="H55" s="65">
        <v>623.72148677344444</v>
      </c>
      <c r="I55" s="65">
        <v>811.00047232500003</v>
      </c>
      <c r="J55" s="65">
        <v>797.84734952050007</v>
      </c>
      <c r="K55" s="65">
        <v>604.29983475211111</v>
      </c>
      <c r="L55" s="65">
        <v>4592.7964191900001</v>
      </c>
      <c r="M55" s="65">
        <v>4465.2043662374999</v>
      </c>
      <c r="N55" s="65">
        <v>3460.4218053311106</v>
      </c>
      <c r="O55" s="65">
        <v>4536.0496265700003</v>
      </c>
      <c r="P55" s="65">
        <v>4394.2708754625</v>
      </c>
      <c r="Q55" s="65">
        <v>3504.5581995911107</v>
      </c>
      <c r="R55" s="65">
        <v>2103.2905682666665</v>
      </c>
      <c r="S55" s="65">
        <v>1920.4636496933333</v>
      </c>
      <c r="T55" s="65">
        <v>1920.4636496933333</v>
      </c>
      <c r="U55" s="65">
        <v>351.722754834</v>
      </c>
      <c r="V55" s="65">
        <v>402.15344354249999</v>
      </c>
      <c r="W55" s="65">
        <v>304.70542701112498</v>
      </c>
      <c r="X55" s="65">
        <v>205</v>
      </c>
      <c r="Y55" s="65">
        <v>258.33333333333331</v>
      </c>
      <c r="Z55" s="65">
        <v>157.5</v>
      </c>
      <c r="AA55" s="65">
        <v>1499.3188708499999</v>
      </c>
      <c r="AB55" s="65">
        <v>1570.7798769999999</v>
      </c>
      <c r="AC55" s="65">
        <v>1218.4962287833334</v>
      </c>
      <c r="AD55" s="65">
        <v>1260.028020665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9</v>
      </c>
      <c r="I56" s="66">
        <v>10</v>
      </c>
      <c r="J56" s="66">
        <v>8</v>
      </c>
      <c r="K56" s="66">
        <v>9</v>
      </c>
      <c r="L56" s="66">
        <v>10</v>
      </c>
      <c r="M56" s="66">
        <v>8</v>
      </c>
      <c r="N56" s="66">
        <v>9</v>
      </c>
      <c r="O56" s="66">
        <v>10</v>
      </c>
      <c r="P56" s="66">
        <v>8</v>
      </c>
      <c r="Q56" s="66">
        <v>9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4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707.71805201680013</v>
      </c>
      <c r="G57" s="65">
        <v>618.41510138221292</v>
      </c>
      <c r="H57" s="65">
        <v>515.25991938615539</v>
      </c>
      <c r="I57" s="65">
        <v>707.71805201680013</v>
      </c>
      <c r="J57" s="65">
        <v>618.41510138221292</v>
      </c>
      <c r="K57" s="65">
        <v>515.25991938615539</v>
      </c>
      <c r="L57" s="65">
        <v>4019.5003714458667</v>
      </c>
      <c r="M57" s="65">
        <v>3540.0755814883209</v>
      </c>
      <c r="N57" s="65">
        <v>3141.9985217067465</v>
      </c>
      <c r="O57" s="65">
        <v>4019.5003714458667</v>
      </c>
      <c r="P57" s="65">
        <v>3540.0755814883209</v>
      </c>
      <c r="Q57" s="65">
        <v>3141.9985217067465</v>
      </c>
      <c r="R57" s="65">
        <v>1722.0704921040001</v>
      </c>
      <c r="S57" s="65">
        <v>1647.8079938604001</v>
      </c>
      <c r="T57" s="65">
        <v>1302.6495606400001</v>
      </c>
      <c r="U57" s="65">
        <v>296.91666081200003</v>
      </c>
      <c r="V57" s="65">
        <v>280.0006454614375</v>
      </c>
      <c r="W57" s="65">
        <v>230.28078476767499</v>
      </c>
      <c r="X57" s="65">
        <v>76.517346332149998</v>
      </c>
      <c r="Y57" s="65">
        <v>66.605283205945</v>
      </c>
      <c r="Z57" s="65">
        <v>54.917860871720002</v>
      </c>
      <c r="AA57" s="65">
        <v>2016.6666666666667</v>
      </c>
      <c r="AB57" s="65">
        <v>2925</v>
      </c>
      <c r="AC57" s="65">
        <v>1822.5</v>
      </c>
      <c r="AD57" s="65">
        <v>1111.035246052</v>
      </c>
    </row>
    <row r="58" spans="1:30" x14ac:dyDescent="0.25">
      <c r="A58" s="64"/>
      <c r="C58" t="s">
        <v>43</v>
      </c>
      <c r="D58" t="s">
        <v>95</v>
      </c>
      <c r="F58" s="66">
        <v>15</v>
      </c>
      <c r="G58" s="66">
        <v>14</v>
      </c>
      <c r="H58" s="66">
        <v>13</v>
      </c>
      <c r="I58" s="66">
        <v>15</v>
      </c>
      <c r="J58" s="66">
        <v>14</v>
      </c>
      <c r="K58" s="66">
        <v>13</v>
      </c>
      <c r="L58" s="66">
        <v>15</v>
      </c>
      <c r="M58" s="66">
        <v>14</v>
      </c>
      <c r="N58" s="66">
        <v>13</v>
      </c>
      <c r="O58" s="66">
        <v>15</v>
      </c>
      <c r="P58" s="66">
        <v>14</v>
      </c>
      <c r="Q58" s="66">
        <v>13</v>
      </c>
      <c r="R58" s="66">
        <v>5</v>
      </c>
      <c r="S58" s="66">
        <v>5</v>
      </c>
      <c r="T58" s="66">
        <v>3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3</v>
      </c>
      <c r="AB58" s="66">
        <v>2</v>
      </c>
      <c r="AC58" s="66">
        <v>2</v>
      </c>
      <c r="AD58" s="66">
        <v>5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721.81713664979998</v>
      </c>
      <c r="G59" s="65">
        <v>621.66184974199996</v>
      </c>
      <c r="H59" s="65">
        <v>570.06508673683993</v>
      </c>
      <c r="I59" s="65">
        <v>701.63043849480005</v>
      </c>
      <c r="J59" s="65">
        <v>610.36217048000003</v>
      </c>
      <c r="K59" s="65">
        <v>551.94088858184</v>
      </c>
      <c r="L59" s="65">
        <v>4319.254781796667</v>
      </c>
      <c r="M59" s="65">
        <v>3994.6650454126666</v>
      </c>
      <c r="N59" s="65">
        <v>3670.7371587706671</v>
      </c>
      <c r="O59" s="65">
        <v>4279.254781796667</v>
      </c>
      <c r="P59" s="65">
        <v>3478.1650454126666</v>
      </c>
      <c r="Q59" s="65">
        <v>3165.4871587706671</v>
      </c>
      <c r="R59" s="65">
        <v>1652.7151371031998</v>
      </c>
      <c r="S59" s="65">
        <v>1406.1590820023619</v>
      </c>
      <c r="T59" s="65">
        <v>1227.78642427056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1412.5694346866667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3</v>
      </c>
    </row>
    <row r="61" spans="1:30" x14ac:dyDescent="0.25">
      <c r="A61" s="60" t="s">
        <v>102</v>
      </c>
    </row>
    <row r="62" spans="1:30" x14ac:dyDescent="0.25">
      <c r="A62" s="64">
        <v>22</v>
      </c>
      <c r="B62" t="s">
        <v>100</v>
      </c>
      <c r="C62" t="s">
        <v>42</v>
      </c>
      <c r="D62" t="s">
        <v>101</v>
      </c>
      <c r="F62" s="65">
        <v>750.41387836252636</v>
      </c>
      <c r="G62" s="65">
        <v>675.88357377705449</v>
      </c>
      <c r="H62" s="65">
        <v>554.96843051831002</v>
      </c>
      <c r="I62" s="65">
        <v>746.16404717199998</v>
      </c>
      <c r="J62" s="65">
        <v>673.37253394105448</v>
      </c>
      <c r="K62" s="65">
        <v>550.94083092830999</v>
      </c>
      <c r="L62" s="65">
        <v>4199.0417040443335</v>
      </c>
      <c r="M62" s="65">
        <v>3766.6592406354412</v>
      </c>
      <c r="N62" s="65">
        <v>3243.4510365839942</v>
      </c>
      <c r="O62" s="65">
        <v>4192.3750373776675</v>
      </c>
      <c r="P62" s="65">
        <v>3760.0415935766177</v>
      </c>
      <c r="Q62" s="65">
        <v>3288.8893830134057</v>
      </c>
      <c r="R62" s="65">
        <v>1759.8188418477332</v>
      </c>
      <c r="S62" s="65">
        <v>1598.5453515987874</v>
      </c>
      <c r="T62" s="65">
        <v>1360.0998434016685</v>
      </c>
      <c r="U62" s="65">
        <v>321.93375317777776</v>
      </c>
      <c r="V62" s="65">
        <v>306.89729508838889</v>
      </c>
      <c r="W62" s="65">
        <v>264.46731913100001</v>
      </c>
      <c r="X62" s="65">
        <v>81.997242355759994</v>
      </c>
      <c r="Y62" s="65">
        <v>74.635059780996002</v>
      </c>
      <c r="Z62" s="65">
        <v>64.331658758533322</v>
      </c>
      <c r="AA62" s="65">
        <v>1816.6684659999996</v>
      </c>
      <c r="AB62" s="65">
        <v>1893.3561658066665</v>
      </c>
      <c r="AC62" s="65">
        <v>1279.7312280450001</v>
      </c>
      <c r="AD62" s="65">
        <v>1241.8406477600001</v>
      </c>
    </row>
    <row r="63" spans="1:30" x14ac:dyDescent="0.25">
      <c r="A63" s="64"/>
      <c r="C63" t="s">
        <v>42</v>
      </c>
      <c r="D63" t="s">
        <v>95</v>
      </c>
      <c r="F63" s="66">
        <v>19</v>
      </c>
      <c r="G63" s="66">
        <v>18</v>
      </c>
      <c r="H63" s="66">
        <v>18</v>
      </c>
      <c r="I63" s="66">
        <v>19</v>
      </c>
      <c r="J63" s="66">
        <v>18</v>
      </c>
      <c r="K63" s="66">
        <v>18</v>
      </c>
      <c r="L63" s="66">
        <v>18</v>
      </c>
      <c r="M63" s="66">
        <v>17</v>
      </c>
      <c r="N63" s="66">
        <v>17</v>
      </c>
      <c r="O63" s="66">
        <v>18</v>
      </c>
      <c r="P63" s="66">
        <v>17</v>
      </c>
      <c r="Q63" s="66">
        <v>17</v>
      </c>
      <c r="R63" s="66">
        <v>9</v>
      </c>
      <c r="S63" s="66">
        <v>9</v>
      </c>
      <c r="T63" s="66">
        <v>7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7</v>
      </c>
      <c r="AB63" s="66">
        <v>6</v>
      </c>
      <c r="AC63" s="66">
        <v>6</v>
      </c>
      <c r="AD63" s="66">
        <v>7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755.12018893000004</v>
      </c>
      <c r="G64" s="65">
        <v>763.49358524000002</v>
      </c>
      <c r="H64" s="65">
        <v>644</v>
      </c>
      <c r="I64" s="65">
        <v>755.12018893000004</v>
      </c>
      <c r="J64" s="65">
        <v>763.49358524000002</v>
      </c>
      <c r="K64" s="65">
        <v>644</v>
      </c>
      <c r="L64" s="65">
        <v>3362.9174538749999</v>
      </c>
      <c r="M64" s="65">
        <v>3256.6732718333333</v>
      </c>
      <c r="N64" s="65">
        <v>3059.6866666666665</v>
      </c>
      <c r="O64" s="65">
        <v>3362.9174538749999</v>
      </c>
      <c r="P64" s="65">
        <v>3256.6732718333333</v>
      </c>
      <c r="Q64" s="65">
        <v>3059.6866666666665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7</v>
      </c>
      <c r="B66" t="s">
        <v>100</v>
      </c>
      <c r="C66" t="s">
        <v>48</v>
      </c>
      <c r="D66" t="s">
        <v>101</v>
      </c>
      <c r="F66" s="65">
        <v>763.03219845553338</v>
      </c>
      <c r="G66" s="65">
        <v>658.32947979359994</v>
      </c>
      <c r="H66" s="65">
        <v>534.14018611975996</v>
      </c>
      <c r="I66" s="65">
        <v>722.44993424886661</v>
      </c>
      <c r="J66" s="65">
        <v>614.17050615519997</v>
      </c>
      <c r="K66" s="65">
        <v>499.18121248135992</v>
      </c>
      <c r="L66" s="65">
        <v>5023.9689367800001</v>
      </c>
      <c r="M66" s="65">
        <v>4692.6922601343995</v>
      </c>
      <c r="N66" s="65">
        <v>3736.85217691036</v>
      </c>
      <c r="O66" s="65">
        <v>4929.3909490799997</v>
      </c>
      <c r="P66" s="65">
        <v>4291.7986748944004</v>
      </c>
      <c r="Q66" s="65">
        <v>3358.6573087183597</v>
      </c>
      <c r="R66" s="65">
        <v>1040</v>
      </c>
      <c r="S66" s="65">
        <v>832</v>
      </c>
      <c r="T66" s="65">
        <v>832</v>
      </c>
      <c r="U66" s="65">
        <v>370.12940575649998</v>
      </c>
      <c r="V66" s="65">
        <v>565.25881151299996</v>
      </c>
      <c r="W66" s="65">
        <v>294.94548498896665</v>
      </c>
      <c r="X66" s="65">
        <v>72.1879270652</v>
      </c>
      <c r="Y66" s="65">
        <v>82.944550966799994</v>
      </c>
      <c r="Z66" s="65">
        <v>53.913958128419999</v>
      </c>
      <c r="AA66" s="65">
        <v>829.96792619999997</v>
      </c>
      <c r="AB66" s="65">
        <v>375</v>
      </c>
      <c r="AC66" s="65">
        <v>243.75</v>
      </c>
      <c r="AD66" s="65">
        <v>1235.028020665</v>
      </c>
    </row>
    <row r="67" spans="1:30" x14ac:dyDescent="0.25">
      <c r="A67" s="64"/>
      <c r="C67" t="s">
        <v>48</v>
      </c>
      <c r="D67" t="s">
        <v>95</v>
      </c>
      <c r="F67" s="66">
        <v>6</v>
      </c>
      <c r="G67" s="66">
        <v>5</v>
      </c>
      <c r="H67" s="66">
        <v>5</v>
      </c>
      <c r="I67" s="66">
        <v>6</v>
      </c>
      <c r="J67" s="66">
        <v>5</v>
      </c>
      <c r="K67" s="66">
        <v>5</v>
      </c>
      <c r="L67" s="66">
        <v>6</v>
      </c>
      <c r="M67" s="66">
        <v>5</v>
      </c>
      <c r="N67" s="66">
        <v>5</v>
      </c>
      <c r="O67" s="66">
        <v>6</v>
      </c>
      <c r="P67" s="66">
        <v>5</v>
      </c>
      <c r="Q67" s="66">
        <v>5</v>
      </c>
      <c r="R67" s="66">
        <v>1</v>
      </c>
      <c r="S67" s="66">
        <v>1</v>
      </c>
      <c r="T67" s="66">
        <v>1</v>
      </c>
      <c r="U67" s="66">
        <v>4</v>
      </c>
      <c r="V67" s="66">
        <v>2</v>
      </c>
      <c r="W67" s="66">
        <v>3</v>
      </c>
      <c r="X67" s="66">
        <v>3</v>
      </c>
      <c r="Y67" s="66">
        <v>2</v>
      </c>
      <c r="Z67" s="66">
        <v>2</v>
      </c>
      <c r="AA67" s="66">
        <v>2</v>
      </c>
      <c r="AB67" s="66">
        <v>1</v>
      </c>
      <c r="AC67" s="66">
        <v>1</v>
      </c>
      <c r="AD67" s="66">
        <v>4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686.07376739242352</v>
      </c>
      <c r="G69" s="65">
        <v>598.23941208593624</v>
      </c>
      <c r="H69" s="65">
        <v>515.66006712646117</v>
      </c>
      <c r="I69" s="65">
        <v>676.05962751830589</v>
      </c>
      <c r="J69" s="65">
        <v>591.14606300843627</v>
      </c>
      <c r="K69" s="65">
        <v>506.43871332571126</v>
      </c>
      <c r="L69" s="65">
        <v>3766.4589694486253</v>
      </c>
      <c r="M69" s="65">
        <v>3382.4751247449667</v>
      </c>
      <c r="N69" s="65">
        <v>2889.2300755853134</v>
      </c>
      <c r="O69" s="65">
        <v>3730.9922240611254</v>
      </c>
      <c r="P69" s="65">
        <v>3344.6439296649669</v>
      </c>
      <c r="Q69" s="65">
        <v>2858.9651195213132</v>
      </c>
      <c r="R69" s="65">
        <v>1361.4163119716</v>
      </c>
      <c r="S69" s="65">
        <v>1241.2528692181809</v>
      </c>
      <c r="T69" s="65">
        <v>1215.861590946336</v>
      </c>
      <c r="U69" s="65">
        <v>314.36751416177776</v>
      </c>
      <c r="V69" s="65">
        <v>317.99743808143751</v>
      </c>
      <c r="W69" s="65">
        <v>255.13562434459996</v>
      </c>
      <c r="X69" s="65">
        <v>74.170689417022217</v>
      </c>
      <c r="Y69" s="65">
        <v>67.904962467944998</v>
      </c>
      <c r="Z69" s="65">
        <v>55.430406440520002</v>
      </c>
      <c r="AA69" s="65">
        <v>2660.1132103333334</v>
      </c>
      <c r="AB69" s="65">
        <v>2274.59912128</v>
      </c>
      <c r="AC69" s="65">
        <v>1509.1162273066666</v>
      </c>
      <c r="AD69" s="65">
        <v>1128.2943949400001</v>
      </c>
    </row>
    <row r="70" spans="1:30" x14ac:dyDescent="0.25">
      <c r="C70" t="s">
        <v>41</v>
      </c>
      <c r="D70" t="s">
        <v>95</v>
      </c>
      <c r="F70" s="66">
        <v>17</v>
      </c>
      <c r="G70" s="66">
        <v>16</v>
      </c>
      <c r="H70" s="66">
        <v>16</v>
      </c>
      <c r="I70" s="66">
        <v>17</v>
      </c>
      <c r="J70" s="66">
        <v>16</v>
      </c>
      <c r="K70" s="66">
        <v>16</v>
      </c>
      <c r="L70" s="66">
        <v>16</v>
      </c>
      <c r="M70" s="66">
        <v>15</v>
      </c>
      <c r="N70" s="66">
        <v>15</v>
      </c>
      <c r="O70" s="66">
        <v>16</v>
      </c>
      <c r="P70" s="66">
        <v>15</v>
      </c>
      <c r="Q70" s="66">
        <v>15</v>
      </c>
      <c r="R70" s="66">
        <v>6</v>
      </c>
      <c r="S70" s="66">
        <v>6</v>
      </c>
      <c r="T70" s="66">
        <v>5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7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830.82089741749996</v>
      </c>
      <c r="G71" s="65">
        <v>852.40062976666661</v>
      </c>
      <c r="H71" s="65">
        <v>759.84053530166659</v>
      </c>
      <c r="I71" s="65">
        <v>830.82089741749996</v>
      </c>
      <c r="J71" s="65">
        <v>852.40062976666661</v>
      </c>
      <c r="K71" s="65">
        <v>759.84053530166659</v>
      </c>
      <c r="L71" s="65">
        <v>4445.4726494500001</v>
      </c>
      <c r="M71" s="65">
        <v>4035.7371119333329</v>
      </c>
      <c r="N71" s="65">
        <v>3941.1591242333329</v>
      </c>
      <c r="O71" s="65">
        <v>4445.4726494500001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1986.1377416999999</v>
      </c>
      <c r="AB71" s="65">
        <v>2837.3396309999998</v>
      </c>
      <c r="AC71" s="65">
        <v>2411.7386863500001</v>
      </c>
      <c r="AD71" s="65">
        <v>1134.9358523999999</v>
      </c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>
        <v>1</v>
      </c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858.75</v>
      </c>
      <c r="G73" s="65">
        <v>802.71428571428567</v>
      </c>
      <c r="H73" s="65">
        <v>580.2928571428572</v>
      </c>
      <c r="I73" s="65">
        <v>839.5</v>
      </c>
      <c r="J73" s="65">
        <v>780.92857142857144</v>
      </c>
      <c r="K73" s="65">
        <v>566.0428571428572</v>
      </c>
      <c r="L73" s="65">
        <v>5141.625</v>
      </c>
      <c r="M73" s="65">
        <v>4917.4785714285708</v>
      </c>
      <c r="N73" s="65">
        <v>3977.1514285714284</v>
      </c>
      <c r="O73" s="65">
        <v>5126.625</v>
      </c>
      <c r="P73" s="65">
        <v>4696.1214285714286</v>
      </c>
      <c r="Q73" s="65">
        <v>3760.6157142857141</v>
      </c>
      <c r="R73" s="65">
        <v>2360</v>
      </c>
      <c r="S73" s="65">
        <v>2210.5</v>
      </c>
      <c r="T73" s="65">
        <v>1781.3333333333333</v>
      </c>
      <c r="U73" s="65">
        <v>402.5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784.8</v>
      </c>
      <c r="AB73" s="65">
        <v>893.5</v>
      </c>
      <c r="AC73" s="65">
        <v>495.76249999999999</v>
      </c>
      <c r="AD73" s="65">
        <v>1450</v>
      </c>
    </row>
    <row r="74" spans="1:30" x14ac:dyDescent="0.25">
      <c r="C74" t="s">
        <v>47</v>
      </c>
      <c r="D74" t="s">
        <v>95</v>
      </c>
      <c r="F74" s="66">
        <v>8</v>
      </c>
      <c r="G74" s="66">
        <v>7</v>
      </c>
      <c r="H74" s="66">
        <v>7</v>
      </c>
      <c r="I74" s="66">
        <v>8</v>
      </c>
      <c r="J74" s="66">
        <v>7</v>
      </c>
      <c r="K74" s="66">
        <v>7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4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807.7964721127272</v>
      </c>
      <c r="G76" s="65">
        <v>768.06374048399994</v>
      </c>
      <c r="H76" s="65">
        <v>621.2693380961</v>
      </c>
      <c r="I76" s="65">
        <v>797.47887345454546</v>
      </c>
      <c r="J76" s="65">
        <v>757.97542179600009</v>
      </c>
      <c r="K76" s="65">
        <v>612.18985127690007</v>
      </c>
      <c r="L76" s="65">
        <v>4605.7864926961811</v>
      </c>
      <c r="M76" s="65">
        <v>4401.552461962001</v>
      </c>
      <c r="N76" s="65">
        <v>3613.1386030186395</v>
      </c>
      <c r="O76" s="65">
        <v>4554.1984994052727</v>
      </c>
      <c r="P76" s="65">
        <v>4338.5004701620001</v>
      </c>
      <c r="Q76" s="65">
        <v>3652.8613578526397</v>
      </c>
      <c r="R76" s="65">
        <v>2156.6239016</v>
      </c>
      <c r="S76" s="65">
        <v>2043.1303163599998</v>
      </c>
      <c r="T76" s="65">
        <v>2043.1303163599998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2605.5688708500002</v>
      </c>
      <c r="AB76" s="65">
        <v>3095.7798769999995</v>
      </c>
      <c r="AC76" s="65">
        <v>2292.2462287833332</v>
      </c>
      <c r="AD76" s="65">
        <v>1258.0224165320001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10</v>
      </c>
      <c r="I77" s="66">
        <v>11</v>
      </c>
      <c r="J77" s="66">
        <v>9</v>
      </c>
      <c r="K77" s="66">
        <v>10</v>
      </c>
      <c r="L77" s="66">
        <v>11</v>
      </c>
      <c r="M77" s="66">
        <v>9</v>
      </c>
      <c r="N77" s="66">
        <v>10</v>
      </c>
      <c r="O77" s="66">
        <v>11</v>
      </c>
      <c r="P77" s="66">
        <v>9</v>
      </c>
      <c r="Q77" s="66">
        <v>10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5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670.61396591024004</v>
      </c>
      <c r="G78" s="65">
        <v>607.09454394120007</v>
      </c>
      <c r="H78" s="65">
        <v>487.28765122379559</v>
      </c>
      <c r="I78" s="65">
        <v>657.61396591024004</v>
      </c>
      <c r="J78" s="65">
        <v>594.09454394120007</v>
      </c>
      <c r="K78" s="65">
        <v>477.95431789046222</v>
      </c>
      <c r="L78" s="65">
        <v>3286.5873045029998</v>
      </c>
      <c r="M78" s="65">
        <v>2953.5312851670001</v>
      </c>
      <c r="N78" s="65">
        <v>2438.0224044746446</v>
      </c>
      <c r="O78" s="65">
        <v>3286.5873045029998</v>
      </c>
      <c r="P78" s="65">
        <v>2953.5312851670001</v>
      </c>
      <c r="Q78" s="65">
        <v>2438.0224044746446</v>
      </c>
      <c r="R78" s="65">
        <v>1777.2166362224</v>
      </c>
      <c r="S78" s="65">
        <v>1562.7995948967714</v>
      </c>
      <c r="T78" s="65">
        <v>1095.6977453038933</v>
      </c>
      <c r="U78" s="65">
        <v>454.29582689319994</v>
      </c>
      <c r="V78" s="65">
        <v>448.29582689319994</v>
      </c>
      <c r="W78" s="65">
        <v>357.401416029725</v>
      </c>
      <c r="X78" s="65">
        <v>74.914983084900001</v>
      </c>
      <c r="Y78" s="65">
        <v>71.996313269399991</v>
      </c>
      <c r="Z78" s="65">
        <v>48.076209293009995</v>
      </c>
      <c r="AA78" s="65">
        <v>572.66666666666663</v>
      </c>
      <c r="AB78" s="65">
        <v>444.3</v>
      </c>
      <c r="AC78" s="65">
        <v>192.71666666666667</v>
      </c>
      <c r="AD78" s="65">
        <v>934.42707601500001</v>
      </c>
    </row>
    <row r="79" spans="1:30" x14ac:dyDescent="0.25">
      <c r="C79" t="s">
        <v>43</v>
      </c>
      <c r="D79" t="s">
        <v>95</v>
      </c>
      <c r="F79" s="66">
        <v>10</v>
      </c>
      <c r="G79" s="66">
        <v>10</v>
      </c>
      <c r="H79" s="66">
        <v>9</v>
      </c>
      <c r="I79" s="66">
        <v>10</v>
      </c>
      <c r="J79" s="66">
        <v>10</v>
      </c>
      <c r="K79" s="66">
        <v>9</v>
      </c>
      <c r="L79" s="66">
        <v>10</v>
      </c>
      <c r="M79" s="66">
        <v>10</v>
      </c>
      <c r="N79" s="66">
        <v>9</v>
      </c>
      <c r="O79" s="66">
        <v>10</v>
      </c>
      <c r="P79" s="66">
        <v>10</v>
      </c>
      <c r="Q79" s="66">
        <v>9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3</v>
      </c>
      <c r="AB79" s="66">
        <v>3</v>
      </c>
      <c r="AC79" s="66">
        <v>3</v>
      </c>
      <c r="AD79" s="66">
        <v>4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783.07959787484992</v>
      </c>
      <c r="G80" s="65">
        <v>680.6447684152829</v>
      </c>
      <c r="H80" s="65">
        <v>570.55006256474564</v>
      </c>
      <c r="I80" s="65">
        <v>772.98624879734996</v>
      </c>
      <c r="J80" s="65">
        <v>674.18780883699708</v>
      </c>
      <c r="K80" s="65">
        <v>560.19337790474572</v>
      </c>
      <c r="L80" s="65">
        <v>5092.672806327143</v>
      </c>
      <c r="M80" s="65">
        <v>4686.233866274416</v>
      </c>
      <c r="N80" s="65">
        <v>4154.7334726702502</v>
      </c>
      <c r="O80" s="65">
        <v>5075.5299491842861</v>
      </c>
      <c r="P80" s="65">
        <v>4427.983866274416</v>
      </c>
      <c r="Q80" s="65">
        <v>3902.1084726702502</v>
      </c>
      <c r="R80" s="65">
        <v>1574.9078317349999</v>
      </c>
      <c r="S80" s="65">
        <v>1459.5797089304999</v>
      </c>
      <c r="T80" s="65">
        <v>1312.0715729399999</v>
      </c>
      <c r="U80" s="65">
        <v>340.9428309966666</v>
      </c>
      <c r="V80" s="65">
        <v>383.75018509274997</v>
      </c>
      <c r="W80" s="65">
        <v>365.30747749124998</v>
      </c>
      <c r="X80" s="65">
        <v>67.375254482719996</v>
      </c>
      <c r="Y80" s="65">
        <v>61.450889333192002</v>
      </c>
      <c r="Z80" s="65">
        <v>50.002001977899994</v>
      </c>
      <c r="AA80" s="65">
        <v>1245.4465436666667</v>
      </c>
      <c r="AB80" s="65">
        <v>1307.4486819199999</v>
      </c>
      <c r="AC80" s="65">
        <v>733.62434095999993</v>
      </c>
      <c r="AD80" s="65">
        <v>1601.7254100866667</v>
      </c>
    </row>
    <row r="81" spans="3:30" x14ac:dyDescent="0.25">
      <c r="C81" t="s">
        <v>46</v>
      </c>
      <c r="D81" t="s">
        <v>95</v>
      </c>
      <c r="F81" s="66">
        <v>8</v>
      </c>
      <c r="G81" s="66">
        <v>7</v>
      </c>
      <c r="H81" s="66">
        <v>7</v>
      </c>
      <c r="I81" s="66">
        <v>8</v>
      </c>
      <c r="J81" s="66">
        <v>7</v>
      </c>
      <c r="K81" s="66">
        <v>7</v>
      </c>
      <c r="L81" s="66">
        <v>7</v>
      </c>
      <c r="M81" s="66">
        <v>6</v>
      </c>
      <c r="N81" s="66">
        <v>6</v>
      </c>
      <c r="O81" s="66">
        <v>7</v>
      </c>
      <c r="P81" s="66">
        <v>6</v>
      </c>
      <c r="Q81" s="66">
        <v>6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3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600</v>
      </c>
      <c r="G7" s="57">
        <v>600</v>
      </c>
      <c r="H7" s="57"/>
      <c r="I7" s="57">
        <v>550</v>
      </c>
      <c r="J7" s="57">
        <v>550</v>
      </c>
      <c r="K7" s="57"/>
      <c r="L7" s="57">
        <v>3000</v>
      </c>
      <c r="M7" s="57">
        <v>3000</v>
      </c>
      <c r="N7" s="57"/>
      <c r="O7" s="57">
        <v>3000</v>
      </c>
      <c r="P7" s="57">
        <v>3000</v>
      </c>
      <c r="Q7" s="57"/>
      <c r="R7" s="57">
        <v>992</v>
      </c>
      <c r="S7" s="57">
        <v>992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2400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48</v>
      </c>
      <c r="E14" t="s">
        <v>43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48</v>
      </c>
      <c r="E16" t="s">
        <v>40</v>
      </c>
      <c r="F16" s="57">
        <v>624.21471881999992</v>
      </c>
      <c r="G16" s="57">
        <v>499.37177505599999</v>
      </c>
      <c r="H16" s="57">
        <v>499.37177505599999</v>
      </c>
      <c r="I16" s="57">
        <v>510.72113357999996</v>
      </c>
      <c r="J16" s="57">
        <v>408.57690686399997</v>
      </c>
      <c r="K16" s="57">
        <v>408.57690686399997</v>
      </c>
      <c r="L16" s="57">
        <v>3121.0735940999998</v>
      </c>
      <c r="M16" s="57">
        <v>3121.0735940999998</v>
      </c>
      <c r="N16" s="57">
        <v>2496.8588752799997</v>
      </c>
      <c r="O16" s="57">
        <v>2553.6056678999998</v>
      </c>
      <c r="P16" s="57">
        <v>2553.6056678999998</v>
      </c>
      <c r="Q16" s="57">
        <v>2042.8845343199998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1305.17623026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42</v>
      </c>
      <c r="E17" t="s">
        <v>43</v>
      </c>
      <c r="F17" s="57"/>
      <c r="G17" s="57"/>
      <c r="H17" s="57"/>
      <c r="I17" s="57"/>
      <c r="J17" s="57"/>
      <c r="K17" s="57"/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340.48075571999999</v>
      </c>
      <c r="G18" s="57">
        <v>340.48075571999999</v>
      </c>
      <c r="H18" s="57"/>
      <c r="I18" s="57">
        <v>340.48075571999999</v>
      </c>
      <c r="J18" s="57">
        <v>340.48075571999999</v>
      </c>
      <c r="K18" s="57"/>
      <c r="L18" s="57">
        <v>1759.1505712199998</v>
      </c>
      <c r="M18" s="57">
        <v>1759.1505712199998</v>
      </c>
      <c r="N18" s="57"/>
      <c r="O18" s="57">
        <v>1759.1505712199998</v>
      </c>
      <c r="P18" s="57">
        <v>1759.1505712199998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 t="s">
        <v>108</v>
      </c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766.08170036999991</v>
      </c>
      <c r="G20" s="57"/>
      <c r="H20" s="57"/>
      <c r="I20" s="57">
        <v>766.08170036999991</v>
      </c>
      <c r="J20" s="57"/>
      <c r="K20" s="57"/>
      <c r="L20" s="57">
        <v>5107.2113357999997</v>
      </c>
      <c r="M20" s="57"/>
      <c r="N20" s="57"/>
      <c r="O20" s="57">
        <v>5107.2113357999997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1134.9358523999999</v>
      </c>
      <c r="AB20" s="57"/>
      <c r="AC20" s="57"/>
      <c r="AD20" s="57" t="s">
        <v>109</v>
      </c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758.26288475000001</v>
      </c>
      <c r="G23" s="57">
        <v>752</v>
      </c>
      <c r="H23" s="57">
        <v>601.6</v>
      </c>
      <c r="I23" s="57">
        <v>758.26288475000001</v>
      </c>
      <c r="J23" s="57">
        <v>752</v>
      </c>
      <c r="K23" s="57">
        <v>601.6</v>
      </c>
      <c r="L23" s="57">
        <v>6860.6872277579996</v>
      </c>
      <c r="M23" s="57">
        <v>6860.6872277579996</v>
      </c>
      <c r="N23" s="57">
        <v>5488.5497822063999</v>
      </c>
      <c r="O23" s="57">
        <v>6860.6872277579996</v>
      </c>
      <c r="P23" s="57">
        <v>6860.6872277579996</v>
      </c>
      <c r="Q23" s="57">
        <v>5488.5497822063999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680</v>
      </c>
      <c r="G25" s="57"/>
      <c r="H25" s="57">
        <v>612</v>
      </c>
      <c r="I25" s="57">
        <v>680</v>
      </c>
      <c r="J25" s="57"/>
      <c r="K25" s="57">
        <v>612</v>
      </c>
      <c r="L25" s="57">
        <v>3400</v>
      </c>
      <c r="M25" s="57"/>
      <c r="N25" s="57">
        <v>3060</v>
      </c>
      <c r="O25" s="57">
        <v>3400</v>
      </c>
      <c r="P25" s="57"/>
      <c r="Q25" s="57">
        <v>3060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680.96151143999998</v>
      </c>
      <c r="G29" s="57">
        <v>680.96151143999998</v>
      </c>
      <c r="H29" s="57">
        <v>544.76920915200003</v>
      </c>
      <c r="I29" s="57">
        <v>680.96151143999998</v>
      </c>
      <c r="J29" s="57">
        <v>680.96151143999998</v>
      </c>
      <c r="K29" s="57">
        <v>544.76920915200003</v>
      </c>
      <c r="L29" s="57">
        <v>1588.91019336</v>
      </c>
      <c r="M29" s="57">
        <v>1588.91019336</v>
      </c>
      <c r="N29" s="57">
        <v>1271.128154688</v>
      </c>
      <c r="O29" s="57">
        <v>1588.91019336</v>
      </c>
      <c r="P29" s="57">
        <v>1588.91019336</v>
      </c>
      <c r="Q29" s="57">
        <v>1271.128154688</v>
      </c>
      <c r="R29" s="57">
        <v>1134.9358523999999</v>
      </c>
      <c r="S29" s="57">
        <v>1134.9358523999999</v>
      </c>
      <c r="T29" s="57">
        <v>907.9486819199999</v>
      </c>
      <c r="U29" s="57">
        <v>680.96151143999998</v>
      </c>
      <c r="V29" s="57">
        <v>680.96151143999998</v>
      </c>
      <c r="W29" s="57">
        <v>544.76920915200003</v>
      </c>
      <c r="X29" s="57">
        <v>68.096151144000004</v>
      </c>
      <c r="Y29" s="57">
        <v>68.096151144000004</v>
      </c>
      <c r="Z29" s="57">
        <v>54.476920915199997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700</v>
      </c>
      <c r="G30" s="57">
        <v>595</v>
      </c>
      <c r="H30" s="57">
        <v>455</v>
      </c>
      <c r="I30" s="57">
        <v>700</v>
      </c>
      <c r="J30" s="57">
        <v>595</v>
      </c>
      <c r="K30" s="57">
        <v>455</v>
      </c>
      <c r="L30" s="57">
        <v>3338</v>
      </c>
      <c r="M30" s="57">
        <v>2837.2999999999997</v>
      </c>
      <c r="N30" s="57">
        <v>2169.7000000000003</v>
      </c>
      <c r="O30" s="57">
        <v>3338</v>
      </c>
      <c r="P30" s="57">
        <v>2837.2999999999997</v>
      </c>
      <c r="Q30" s="57">
        <v>2169.7000000000003</v>
      </c>
      <c r="R30" s="57"/>
      <c r="S30" s="57"/>
      <c r="T30" s="57"/>
      <c r="U30" s="57"/>
      <c r="V30" s="57"/>
      <c r="W30" s="57"/>
      <c r="X30" s="57">
        <v>100</v>
      </c>
      <c r="Y30" s="57">
        <v>85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438.84334090420003</v>
      </c>
      <c r="G31" s="57">
        <v>367.02595029700001</v>
      </c>
      <c r="H31" s="57">
        <v>351.07467272336004</v>
      </c>
      <c r="I31" s="57">
        <v>438.84334090420003</v>
      </c>
      <c r="J31" s="57">
        <v>367.02595029700001</v>
      </c>
      <c r="K31" s="57">
        <v>351.07467272336004</v>
      </c>
      <c r="L31" s="57">
        <v>2154.0331645383999</v>
      </c>
      <c r="M31" s="57">
        <v>1480.0733662892001</v>
      </c>
      <c r="N31" s="57">
        <v>1723.2265316307203</v>
      </c>
      <c r="O31" s="57">
        <v>2154.0331645383999</v>
      </c>
      <c r="P31" s="57">
        <v>1480.0733662892001</v>
      </c>
      <c r="Q31" s="57">
        <v>1723.2265316307203</v>
      </c>
      <c r="R31" s="57">
        <v>1948.3520662687999</v>
      </c>
      <c r="S31" s="57">
        <v>1577.870450080932</v>
      </c>
      <c r="T31" s="57">
        <v>1558.6816530150402</v>
      </c>
      <c r="U31" s="57"/>
      <c r="V31" s="57"/>
      <c r="W31" s="57"/>
      <c r="X31" s="57"/>
      <c r="Y31" s="57"/>
      <c r="Z31" s="57"/>
      <c r="AA31" s="57">
        <v>193</v>
      </c>
      <c r="AB31" s="57">
        <v>57.899999999999991</v>
      </c>
      <c r="AC31" s="57">
        <v>154.4</v>
      </c>
      <c r="AD31" s="57">
        <v>732.83051639999996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680.96151143999998</v>
      </c>
      <c r="G35" s="57">
        <v>578.81728472399993</v>
      </c>
      <c r="H35" s="57">
        <v>510.72113357999996</v>
      </c>
      <c r="I35" s="57">
        <v>680.96151143999998</v>
      </c>
      <c r="J35" s="57">
        <v>578.81728472399993</v>
      </c>
      <c r="K35" s="57">
        <v>510.72113357999996</v>
      </c>
      <c r="L35" s="57">
        <v>3745.28831292</v>
      </c>
      <c r="M35" s="57">
        <v>3183.4950659819997</v>
      </c>
      <c r="N35" s="57">
        <v>2808.96623469</v>
      </c>
      <c r="O35" s="57">
        <v>3745.28831292</v>
      </c>
      <c r="P35" s="57">
        <v>3183.4950659819997</v>
      </c>
      <c r="Q35" s="57">
        <v>2808.96623469</v>
      </c>
      <c r="R35" s="57">
        <v>1361.92302288</v>
      </c>
      <c r="S35" s="57">
        <v>1157.6345694479999</v>
      </c>
      <c r="T35" s="57"/>
      <c r="U35" s="57">
        <v>340.48075571999999</v>
      </c>
      <c r="V35" s="57">
        <v>289.40864236199997</v>
      </c>
      <c r="W35" s="57">
        <v>255.36056678999998</v>
      </c>
      <c r="X35" s="57">
        <v>102.14422671599999</v>
      </c>
      <c r="Y35" s="57">
        <v>86.822592708599998</v>
      </c>
      <c r="Z35" s="57">
        <v>76.608170036999994</v>
      </c>
      <c r="AA35" s="57"/>
      <c r="AB35" s="57"/>
      <c r="AC35" s="57"/>
      <c r="AD35" s="57">
        <v>907.9486819199999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675</v>
      </c>
      <c r="G36" s="57">
        <v>610</v>
      </c>
      <c r="H36" s="57">
        <v>340</v>
      </c>
      <c r="I36" s="57">
        <v>675</v>
      </c>
      <c r="J36" s="57">
        <v>610</v>
      </c>
      <c r="K36" s="57">
        <v>340</v>
      </c>
      <c r="L36" s="57">
        <v>560</v>
      </c>
      <c r="M36" s="57">
        <v>500</v>
      </c>
      <c r="N36" s="57">
        <v>280</v>
      </c>
      <c r="O36" s="57">
        <v>560</v>
      </c>
      <c r="P36" s="57">
        <v>500</v>
      </c>
      <c r="Q36" s="57">
        <v>280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1000</v>
      </c>
      <c r="G37" s="57">
        <v>806</v>
      </c>
      <c r="H37" s="57">
        <v>806</v>
      </c>
      <c r="I37" s="57">
        <v>1000</v>
      </c>
      <c r="J37" s="57">
        <v>806</v>
      </c>
      <c r="K37" s="57">
        <v>806</v>
      </c>
      <c r="L37" s="57">
        <v>7000</v>
      </c>
      <c r="M37" s="57">
        <v>6785</v>
      </c>
      <c r="N37" s="57">
        <v>6785</v>
      </c>
      <c r="O37" s="57">
        <v>7000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>
        <v>650</v>
      </c>
      <c r="G40" s="57">
        <v>500</v>
      </c>
      <c r="H40" s="57">
        <v>400</v>
      </c>
      <c r="I40" s="57">
        <v>650</v>
      </c>
      <c r="J40" s="57">
        <v>500</v>
      </c>
      <c r="K40" s="57">
        <v>400</v>
      </c>
      <c r="L40" s="57">
        <v>2800</v>
      </c>
      <c r="M40" s="57">
        <v>2400</v>
      </c>
      <c r="N40" s="57">
        <v>1920</v>
      </c>
      <c r="O40" s="57">
        <v>2800</v>
      </c>
      <c r="P40" s="57">
        <v>2400</v>
      </c>
      <c r="Q40" s="57">
        <v>1920</v>
      </c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706</v>
      </c>
      <c r="G42" s="57">
        <v>706</v>
      </c>
      <c r="H42" s="57">
        <v>706</v>
      </c>
      <c r="I42" s="57">
        <v>706</v>
      </c>
      <c r="J42" s="57">
        <v>706</v>
      </c>
      <c r="K42" s="57">
        <v>706</v>
      </c>
      <c r="L42" s="57">
        <v>3000</v>
      </c>
      <c r="M42" s="57">
        <v>3000</v>
      </c>
      <c r="N42" s="57">
        <v>3000</v>
      </c>
      <c r="O42" s="57">
        <v>3000</v>
      </c>
      <c r="P42" s="57">
        <v>3000</v>
      </c>
      <c r="Q42" s="57">
        <v>3000</v>
      </c>
      <c r="R42" s="57"/>
      <c r="S42" s="57"/>
      <c r="T42" s="57"/>
      <c r="U42" s="57">
        <v>150</v>
      </c>
      <c r="V42" s="57">
        <v>150</v>
      </c>
      <c r="W42" s="57">
        <v>150</v>
      </c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832</v>
      </c>
      <c r="G43" s="57">
        <v>748</v>
      </c>
      <c r="H43" s="57">
        <v>523.6</v>
      </c>
      <c r="I43" s="57">
        <v>832</v>
      </c>
      <c r="J43" s="57">
        <v>748</v>
      </c>
      <c r="K43" s="57">
        <v>523.6</v>
      </c>
      <c r="L43" s="57">
        <v>4992</v>
      </c>
      <c r="M43" s="57">
        <v>4492</v>
      </c>
      <c r="N43" s="57">
        <v>3144.3999999999996</v>
      </c>
      <c r="O43" s="57">
        <v>4992</v>
      </c>
      <c r="P43" s="57">
        <v>4492</v>
      </c>
      <c r="Q43" s="57">
        <v>3144.3999999999996</v>
      </c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753.62415139086431</v>
      </c>
      <c r="G49" s="61">
        <v>688.13116068659986</v>
      </c>
      <c r="H49" s="61">
        <v>569.08659362684841</v>
      </c>
      <c r="I49" s="61">
        <v>740.25842361015009</v>
      </c>
      <c r="J49" s="61">
        <v>675.4914172770001</v>
      </c>
      <c r="K49" s="61">
        <v>558.7827744263484</v>
      </c>
      <c r="L49" s="61">
        <v>4233.3583450605856</v>
      </c>
      <c r="M49" s="61">
        <v>3901.6500541803684</v>
      </c>
      <c r="N49" s="61">
        <v>3377.2027896331292</v>
      </c>
      <c r="O49" s="61">
        <v>4208.8059191248713</v>
      </c>
      <c r="P49" s="61">
        <v>3818.4113371323683</v>
      </c>
      <c r="Q49" s="61">
        <v>3332.0976874806292</v>
      </c>
      <c r="R49" s="61">
        <v>1730.9414470974</v>
      </c>
      <c r="S49" s="61">
        <v>1604.8372116524108</v>
      </c>
      <c r="T49" s="61">
        <v>1484.9151114261156</v>
      </c>
      <c r="U49" s="61">
        <v>330.64502730642863</v>
      </c>
      <c r="V49" s="61">
        <v>345.66318907766663</v>
      </c>
      <c r="W49" s="61">
        <v>284.07715207887503</v>
      </c>
      <c r="X49" s="61">
        <v>116.89521630430771</v>
      </c>
      <c r="Y49" s="61">
        <v>116.69301482905001</v>
      </c>
      <c r="Z49" s="61">
        <v>83.452082721254541</v>
      </c>
      <c r="AA49" s="61">
        <v>1587.6615114399999</v>
      </c>
      <c r="AB49" s="61">
        <v>1654.3921243549999</v>
      </c>
      <c r="AC49" s="61">
        <v>1115.2671710337499</v>
      </c>
      <c r="AD49" s="61">
        <v>1219.5955428579998</v>
      </c>
    </row>
    <row r="50" spans="1:30" x14ac:dyDescent="0.25">
      <c r="D50" s="60" t="s">
        <v>95</v>
      </c>
      <c r="F50" s="62">
        <v>28</v>
      </c>
      <c r="G50" s="62">
        <v>25</v>
      </c>
      <c r="H50" s="62">
        <v>24</v>
      </c>
      <c r="I50" s="62">
        <v>28</v>
      </c>
      <c r="J50" s="62">
        <v>25</v>
      </c>
      <c r="K50" s="62">
        <v>24</v>
      </c>
      <c r="L50" s="62">
        <v>28</v>
      </c>
      <c r="M50" s="62">
        <v>25</v>
      </c>
      <c r="N50" s="62">
        <v>24</v>
      </c>
      <c r="O50" s="62">
        <v>28</v>
      </c>
      <c r="P50" s="62">
        <v>25</v>
      </c>
      <c r="Q50" s="62">
        <v>24</v>
      </c>
      <c r="R50" s="62">
        <v>12</v>
      </c>
      <c r="S50" s="62">
        <v>12</v>
      </c>
      <c r="T50" s="62">
        <v>9</v>
      </c>
      <c r="U50" s="62">
        <v>14</v>
      </c>
      <c r="V50" s="62">
        <v>12</v>
      </c>
      <c r="W50" s="62">
        <v>12</v>
      </c>
      <c r="X50" s="62">
        <v>13</v>
      </c>
      <c r="Y50" s="62">
        <v>12</v>
      </c>
      <c r="Z50" s="62">
        <v>11</v>
      </c>
      <c r="AA50" s="62">
        <v>10</v>
      </c>
      <c r="AB50" s="62">
        <v>8</v>
      </c>
      <c r="AC50" s="62">
        <v>8</v>
      </c>
      <c r="AD50" s="62">
        <v>12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6860.6872277579996</v>
      </c>
      <c r="N51" s="61">
        <v>6785</v>
      </c>
      <c r="O51" s="61">
        <v>7000</v>
      </c>
      <c r="P51" s="61">
        <v>6860.6872277579996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2400</v>
      </c>
    </row>
    <row r="52" spans="1:30" x14ac:dyDescent="0.25">
      <c r="D52" t="s">
        <v>98</v>
      </c>
      <c r="E52" s="63" t="s">
        <v>97</v>
      </c>
      <c r="F52" s="61">
        <v>340.48075571999999</v>
      </c>
      <c r="G52" s="61">
        <v>340.48075571999999</v>
      </c>
      <c r="H52" s="61">
        <v>340</v>
      </c>
      <c r="I52" s="61">
        <v>340.48075571999999</v>
      </c>
      <c r="J52" s="61">
        <v>340.48075571999999</v>
      </c>
      <c r="K52" s="61">
        <v>340</v>
      </c>
      <c r="L52" s="61">
        <v>560</v>
      </c>
      <c r="M52" s="61">
        <v>500</v>
      </c>
      <c r="N52" s="61">
        <v>280</v>
      </c>
      <c r="O52" s="61">
        <v>560</v>
      </c>
      <c r="P52" s="61">
        <v>500</v>
      </c>
      <c r="Q52" s="61">
        <v>280</v>
      </c>
      <c r="R52" s="61">
        <v>624.21471881999992</v>
      </c>
      <c r="S52" s="61">
        <v>624.21471881999992</v>
      </c>
      <c r="T52" s="61">
        <v>624.21471881999992</v>
      </c>
      <c r="U52" s="61">
        <v>150</v>
      </c>
      <c r="V52" s="61">
        <v>150</v>
      </c>
      <c r="W52" s="61">
        <v>150</v>
      </c>
      <c r="X52" s="61">
        <v>35</v>
      </c>
      <c r="Y52" s="61">
        <v>35</v>
      </c>
      <c r="Z52" s="61">
        <v>30</v>
      </c>
      <c r="AA52" s="61">
        <v>100</v>
      </c>
      <c r="AB52" s="61">
        <v>57.899999999999991</v>
      </c>
      <c r="AC52" s="61">
        <v>154.4</v>
      </c>
      <c r="AD52" s="61">
        <v>700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822.74983084899998</v>
      </c>
      <c r="G55" s="65">
        <v>820.19670804449993</v>
      </c>
      <c r="H55" s="65">
        <v>643.98815344011109</v>
      </c>
      <c r="I55" s="65">
        <v>798.40047232500001</v>
      </c>
      <c r="J55" s="65">
        <v>792.59734952050007</v>
      </c>
      <c r="K55" s="65">
        <v>624.56650141877776</v>
      </c>
      <c r="L55" s="65">
        <v>4393.5964191900002</v>
      </c>
      <c r="M55" s="65">
        <v>4278.7043662374999</v>
      </c>
      <c r="N55" s="65">
        <v>3444.3773608866663</v>
      </c>
      <c r="O55" s="65">
        <v>4336.8496265699996</v>
      </c>
      <c r="P55" s="65">
        <v>4207.7708754625</v>
      </c>
      <c r="Q55" s="65">
        <v>3488.5137551466664</v>
      </c>
      <c r="R55" s="65">
        <v>2103.2905682666665</v>
      </c>
      <c r="S55" s="65">
        <v>1920.4636496933333</v>
      </c>
      <c r="T55" s="65">
        <v>1920.4636496933333</v>
      </c>
      <c r="U55" s="65">
        <v>318.10229569500001</v>
      </c>
      <c r="V55" s="65">
        <v>351.722754834</v>
      </c>
      <c r="W55" s="65">
        <v>273.7643416089</v>
      </c>
      <c r="X55" s="65">
        <v>205</v>
      </c>
      <c r="Y55" s="65">
        <v>258.33333333333331</v>
      </c>
      <c r="Z55" s="65">
        <v>157.5</v>
      </c>
      <c r="AA55" s="65">
        <v>1499.3188708499999</v>
      </c>
      <c r="AB55" s="65">
        <v>1570.7798769999999</v>
      </c>
      <c r="AC55" s="65">
        <v>1218.4962287833334</v>
      </c>
      <c r="AD55" s="65">
        <v>1301.7254100866667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9</v>
      </c>
      <c r="I56" s="66">
        <v>10</v>
      </c>
      <c r="J56" s="66">
        <v>8</v>
      </c>
      <c r="K56" s="66">
        <v>9</v>
      </c>
      <c r="L56" s="66">
        <v>10</v>
      </c>
      <c r="M56" s="66">
        <v>8</v>
      </c>
      <c r="N56" s="66">
        <v>9</v>
      </c>
      <c r="O56" s="66">
        <v>10</v>
      </c>
      <c r="P56" s="66">
        <v>8</v>
      </c>
      <c r="Q56" s="66">
        <v>9</v>
      </c>
      <c r="R56" s="66">
        <v>3</v>
      </c>
      <c r="S56" s="66">
        <v>3</v>
      </c>
      <c r="T56" s="66">
        <v>3</v>
      </c>
      <c r="U56" s="66">
        <v>6</v>
      </c>
      <c r="V56" s="66">
        <v>5</v>
      </c>
      <c r="W56" s="66">
        <v>5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728.28205102692311</v>
      </c>
      <c r="G57" s="65">
        <v>632.1049626570001</v>
      </c>
      <c r="H57" s="65">
        <v>513.33548570290907</v>
      </c>
      <c r="I57" s="65">
        <v>728.28205102692311</v>
      </c>
      <c r="J57" s="65">
        <v>632.1049626570001</v>
      </c>
      <c r="K57" s="65">
        <v>513.33548570290907</v>
      </c>
      <c r="L57" s="65">
        <v>4174.5740218041428</v>
      </c>
      <c r="M57" s="65">
        <v>3715.1186967938461</v>
      </c>
      <c r="N57" s="65">
        <v>3243.3536809653665</v>
      </c>
      <c r="O57" s="65">
        <v>4174.5740218041428</v>
      </c>
      <c r="P57" s="65">
        <v>3715.1186967938461</v>
      </c>
      <c r="Q57" s="65">
        <v>3243.3536809653665</v>
      </c>
      <c r="R57" s="65">
        <v>1699.3717750559997</v>
      </c>
      <c r="S57" s="65">
        <v>1628.5140843695999</v>
      </c>
      <c r="T57" s="65">
        <v>1302.6495606400001</v>
      </c>
      <c r="U57" s="65">
        <v>344.4070445266666</v>
      </c>
      <c r="V57" s="65">
        <v>322.56169230033328</v>
      </c>
      <c r="W57" s="65">
        <v>264.35496265699999</v>
      </c>
      <c r="X57" s="65">
        <v>85.03433969428572</v>
      </c>
      <c r="Y57" s="65">
        <v>74.416963407514302</v>
      </c>
      <c r="Z57" s="65">
        <v>60.930848492033334</v>
      </c>
      <c r="AA57" s="65">
        <v>2016.6666666666667</v>
      </c>
      <c r="AB57" s="65">
        <v>2925</v>
      </c>
      <c r="AC57" s="65">
        <v>1822.5</v>
      </c>
      <c r="AD57" s="65">
        <v>1031.5897363839999</v>
      </c>
    </row>
    <row r="58" spans="1:30" x14ac:dyDescent="0.25">
      <c r="A58" s="64"/>
      <c r="C58" t="s">
        <v>43</v>
      </c>
      <c r="D58" t="s">
        <v>95</v>
      </c>
      <c r="F58" s="66">
        <v>13</v>
      </c>
      <c r="G58" s="66">
        <v>12</v>
      </c>
      <c r="H58" s="66">
        <v>11</v>
      </c>
      <c r="I58" s="66">
        <v>13</v>
      </c>
      <c r="J58" s="66">
        <v>12</v>
      </c>
      <c r="K58" s="66">
        <v>11</v>
      </c>
      <c r="L58" s="66">
        <v>14</v>
      </c>
      <c r="M58" s="66">
        <v>13</v>
      </c>
      <c r="N58" s="66">
        <v>12</v>
      </c>
      <c r="O58" s="66">
        <v>14</v>
      </c>
      <c r="P58" s="66">
        <v>13</v>
      </c>
      <c r="Q58" s="66">
        <v>12</v>
      </c>
      <c r="R58" s="66">
        <v>5</v>
      </c>
      <c r="S58" s="66">
        <v>5</v>
      </c>
      <c r="T58" s="66">
        <v>3</v>
      </c>
      <c r="U58" s="66">
        <v>6</v>
      </c>
      <c r="V58" s="66">
        <v>6</v>
      </c>
      <c r="W58" s="66">
        <v>6</v>
      </c>
      <c r="X58" s="66">
        <v>7</v>
      </c>
      <c r="Y58" s="66">
        <v>7</v>
      </c>
      <c r="Z58" s="66">
        <v>6</v>
      </c>
      <c r="AA58" s="66">
        <v>3</v>
      </c>
      <c r="AB58" s="66">
        <v>2</v>
      </c>
      <c r="AC58" s="66">
        <v>2</v>
      </c>
      <c r="AD58" s="66">
        <v>5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701.57781677604999</v>
      </c>
      <c r="G59" s="65">
        <v>614.11145023125005</v>
      </c>
      <c r="H59" s="65">
        <v>553.87363083783998</v>
      </c>
      <c r="I59" s="65">
        <v>681.39111862105005</v>
      </c>
      <c r="J59" s="65">
        <v>602.81177096925001</v>
      </c>
      <c r="K59" s="65">
        <v>535.74943268284005</v>
      </c>
      <c r="L59" s="65">
        <v>4384.6777215127995</v>
      </c>
      <c r="M59" s="65">
        <v>4005.0244554297333</v>
      </c>
      <c r="N59" s="65">
        <v>3711.0755105435733</v>
      </c>
      <c r="O59" s="65">
        <v>4344.6777215127995</v>
      </c>
      <c r="P59" s="65">
        <v>3500.5244554297333</v>
      </c>
      <c r="Q59" s="65">
        <v>3217.8255105435733</v>
      </c>
      <c r="R59" s="65">
        <v>1657.5222616962665</v>
      </c>
      <c r="S59" s="65">
        <v>1454.0283896336439</v>
      </c>
      <c r="T59" s="65">
        <v>1231.6321239450133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1566.4152581999999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22</v>
      </c>
      <c r="B62" t="s">
        <v>100</v>
      </c>
      <c r="C62" t="s">
        <v>42</v>
      </c>
      <c r="D62" t="s">
        <v>101</v>
      </c>
      <c r="F62" s="65">
        <v>749.48328133523341</v>
      </c>
      <c r="G62" s="65">
        <v>673.67214625817644</v>
      </c>
      <c r="H62" s="65">
        <v>549.15920423460943</v>
      </c>
      <c r="I62" s="65">
        <v>744.99734841190002</v>
      </c>
      <c r="J62" s="65">
        <v>671.01339819652935</v>
      </c>
      <c r="K62" s="65">
        <v>544.89468702166835</v>
      </c>
      <c r="L62" s="65">
        <v>4195.1998978097999</v>
      </c>
      <c r="M62" s="65">
        <v>3757.3339523052473</v>
      </c>
      <c r="N62" s="65">
        <v>3240.7028279950068</v>
      </c>
      <c r="O62" s="65">
        <v>4188.533231143133</v>
      </c>
      <c r="P62" s="65">
        <v>3750.7163052464239</v>
      </c>
      <c r="Q62" s="65">
        <v>3286.1411744244188</v>
      </c>
      <c r="R62" s="65">
        <v>1748.810818352089</v>
      </c>
      <c r="S62" s="65">
        <v>1603.7829488698815</v>
      </c>
      <c r="T62" s="65">
        <v>1361.7480004050055</v>
      </c>
      <c r="U62" s="65">
        <v>318.78115358777779</v>
      </c>
      <c r="V62" s="65">
        <v>304.2175854368889</v>
      </c>
      <c r="W62" s="65">
        <v>262.10286943850002</v>
      </c>
      <c r="X62" s="65">
        <v>82.463781195599992</v>
      </c>
      <c r="Y62" s="65">
        <v>75.031617794860011</v>
      </c>
      <c r="Z62" s="65">
        <v>63.385878881533323</v>
      </c>
      <c r="AA62" s="65">
        <v>1816.6684659999996</v>
      </c>
      <c r="AB62" s="65">
        <v>1893.3561658066665</v>
      </c>
      <c r="AC62" s="65">
        <v>1279.7312280450001</v>
      </c>
      <c r="AD62" s="65">
        <v>1184.3970283314286</v>
      </c>
    </row>
    <row r="63" spans="1:30" x14ac:dyDescent="0.25">
      <c r="A63" s="64"/>
      <c r="C63" t="s">
        <v>42</v>
      </c>
      <c r="D63" t="s">
        <v>95</v>
      </c>
      <c r="F63" s="66">
        <v>18</v>
      </c>
      <c r="G63" s="66">
        <v>17</v>
      </c>
      <c r="H63" s="66">
        <v>17</v>
      </c>
      <c r="I63" s="66">
        <v>18</v>
      </c>
      <c r="J63" s="66">
        <v>17</v>
      </c>
      <c r="K63" s="66">
        <v>17</v>
      </c>
      <c r="L63" s="66">
        <v>18</v>
      </c>
      <c r="M63" s="66">
        <v>17</v>
      </c>
      <c r="N63" s="66">
        <v>17</v>
      </c>
      <c r="O63" s="66">
        <v>18</v>
      </c>
      <c r="P63" s="66">
        <v>17</v>
      </c>
      <c r="Q63" s="66">
        <v>17</v>
      </c>
      <c r="R63" s="66">
        <v>9</v>
      </c>
      <c r="S63" s="66">
        <v>9</v>
      </c>
      <c r="T63" s="66">
        <v>7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7</v>
      </c>
      <c r="AB63" s="66">
        <v>6</v>
      </c>
      <c r="AC63" s="66">
        <v>6</v>
      </c>
      <c r="AD63" s="66">
        <v>7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755.12018893000004</v>
      </c>
      <c r="G64" s="65">
        <v>763.49358524000002</v>
      </c>
      <c r="H64" s="65">
        <v>644</v>
      </c>
      <c r="I64" s="65">
        <v>755.12018893000004</v>
      </c>
      <c r="J64" s="65">
        <v>763.49358524000002</v>
      </c>
      <c r="K64" s="65">
        <v>644</v>
      </c>
      <c r="L64" s="65">
        <v>3448.0376428049999</v>
      </c>
      <c r="M64" s="65">
        <v>3370.1668570733332</v>
      </c>
      <c r="N64" s="65">
        <v>3059.6866666666665</v>
      </c>
      <c r="O64" s="65">
        <v>3448.0376428049999</v>
      </c>
      <c r="P64" s="65">
        <v>3370.1668570733332</v>
      </c>
      <c r="Q64" s="65">
        <v>3059.6866666666665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7</v>
      </c>
      <c r="B66" t="s">
        <v>100</v>
      </c>
      <c r="C66" t="s">
        <v>48</v>
      </c>
      <c r="D66" t="s">
        <v>101</v>
      </c>
      <c r="F66" s="65">
        <v>798.05928383800006</v>
      </c>
      <c r="G66" s="65">
        <v>715.09294376399998</v>
      </c>
      <c r="H66" s="65">
        <v>597.59294376399998</v>
      </c>
      <c r="I66" s="65">
        <v>749.36056678999989</v>
      </c>
      <c r="J66" s="65">
        <v>659.89422671600005</v>
      </c>
      <c r="K66" s="65">
        <v>553.89422671600005</v>
      </c>
      <c r="L66" s="65">
        <v>5245.6569859800002</v>
      </c>
      <c r="M66" s="65">
        <v>5139.0183985250005</v>
      </c>
      <c r="N66" s="65">
        <v>4195.4647188199997</v>
      </c>
      <c r="O66" s="65">
        <v>5132.1634007399998</v>
      </c>
      <c r="P66" s="65">
        <v>4646.9014169749998</v>
      </c>
      <c r="Q66" s="65">
        <v>3731.7211335800002</v>
      </c>
      <c r="R66" s="65">
        <v>1040</v>
      </c>
      <c r="S66" s="65">
        <v>832</v>
      </c>
      <c r="T66" s="65">
        <v>832</v>
      </c>
      <c r="U66" s="65">
        <v>450</v>
      </c>
      <c r="V66" s="65">
        <v>1000</v>
      </c>
      <c r="W66" s="65">
        <v>400</v>
      </c>
      <c r="X66" s="65">
        <v>97.5</v>
      </c>
      <c r="Y66" s="65">
        <v>150</v>
      </c>
      <c r="Z66" s="65">
        <v>97.5</v>
      </c>
      <c r="AA66" s="65">
        <v>829.96792619999997</v>
      </c>
      <c r="AB66" s="65">
        <v>375</v>
      </c>
      <c r="AC66" s="65">
        <v>243.75</v>
      </c>
      <c r="AD66" s="65">
        <v>1352.58811513</v>
      </c>
    </row>
    <row r="67" spans="1:30" x14ac:dyDescent="0.25">
      <c r="A67" s="64"/>
      <c r="C67" t="s">
        <v>48</v>
      </c>
      <c r="D67" t="s">
        <v>95</v>
      </c>
      <c r="F67" s="66">
        <v>5</v>
      </c>
      <c r="G67" s="66">
        <v>4</v>
      </c>
      <c r="H67" s="66">
        <v>4</v>
      </c>
      <c r="I67" s="66">
        <v>5</v>
      </c>
      <c r="J67" s="66">
        <v>4</v>
      </c>
      <c r="K67" s="66">
        <v>4</v>
      </c>
      <c r="L67" s="66">
        <v>5</v>
      </c>
      <c r="M67" s="66">
        <v>4</v>
      </c>
      <c r="N67" s="66">
        <v>4</v>
      </c>
      <c r="O67" s="66">
        <v>5</v>
      </c>
      <c r="P67" s="66">
        <v>4</v>
      </c>
      <c r="Q67" s="66">
        <v>4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2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681.38704057963753</v>
      </c>
      <c r="G69" s="65">
        <v>606.53847519100009</v>
      </c>
      <c r="H69" s="65">
        <v>540.33044274262397</v>
      </c>
      <c r="I69" s="65">
        <v>670.74701696338752</v>
      </c>
      <c r="J69" s="65">
        <v>598.97223617500015</v>
      </c>
      <c r="K69" s="65">
        <v>530.49433202182399</v>
      </c>
      <c r="L69" s="65">
        <v>3641.8095375930934</v>
      </c>
      <c r="M69" s="65">
        <v>3325.4064299078004</v>
      </c>
      <c r="N69" s="65">
        <v>2948.6378270353657</v>
      </c>
      <c r="O69" s="65">
        <v>3603.9783425130931</v>
      </c>
      <c r="P69" s="65">
        <v>3284.8730066077997</v>
      </c>
      <c r="Q69" s="65">
        <v>2916.2110883953656</v>
      </c>
      <c r="R69" s="65">
        <v>1344.9042767281333</v>
      </c>
      <c r="S69" s="65">
        <v>1249.1092651248218</v>
      </c>
      <c r="T69" s="65">
        <v>1218.169010751008</v>
      </c>
      <c r="U69" s="65">
        <v>313.37962312444444</v>
      </c>
      <c r="V69" s="65">
        <v>317.41806184525001</v>
      </c>
      <c r="W69" s="65">
        <v>260.01156854466666</v>
      </c>
      <c r="X69" s="65">
        <v>81.329726494499994</v>
      </c>
      <c r="Y69" s="65">
        <v>75.902311135514282</v>
      </c>
      <c r="Z69" s="65">
        <v>61.528818322299998</v>
      </c>
      <c r="AA69" s="65">
        <v>2660.1132103333334</v>
      </c>
      <c r="AB69" s="65">
        <v>2274.59912128</v>
      </c>
      <c r="AC69" s="65">
        <v>1509.1162273066666</v>
      </c>
      <c r="AD69" s="65">
        <v>1070.8507755114285</v>
      </c>
    </row>
    <row r="70" spans="1:30" x14ac:dyDescent="0.25">
      <c r="C70" t="s">
        <v>41</v>
      </c>
      <c r="D70" t="s">
        <v>95</v>
      </c>
      <c r="F70" s="66">
        <v>16</v>
      </c>
      <c r="G70" s="66">
        <v>15</v>
      </c>
      <c r="H70" s="66">
        <v>15</v>
      </c>
      <c r="I70" s="66">
        <v>16</v>
      </c>
      <c r="J70" s="66">
        <v>15</v>
      </c>
      <c r="K70" s="66">
        <v>15</v>
      </c>
      <c r="L70" s="66">
        <v>15</v>
      </c>
      <c r="M70" s="66">
        <v>14</v>
      </c>
      <c r="N70" s="66">
        <v>14</v>
      </c>
      <c r="O70" s="66">
        <v>15</v>
      </c>
      <c r="P70" s="66">
        <v>14</v>
      </c>
      <c r="Q70" s="66">
        <v>14</v>
      </c>
      <c r="R70" s="66">
        <v>6</v>
      </c>
      <c r="S70" s="66">
        <v>6</v>
      </c>
      <c r="T70" s="66">
        <v>5</v>
      </c>
      <c r="U70" s="66">
        <v>9</v>
      </c>
      <c r="V70" s="66">
        <v>8</v>
      </c>
      <c r="W70" s="66">
        <v>9</v>
      </c>
      <c r="X70" s="66">
        <v>8</v>
      </c>
      <c r="Y70" s="66">
        <v>7</v>
      </c>
      <c r="Z70" s="66">
        <v>6</v>
      </c>
      <c r="AA70" s="66">
        <v>3</v>
      </c>
      <c r="AB70" s="66">
        <v>3</v>
      </c>
      <c r="AC70" s="66">
        <v>3</v>
      </c>
      <c r="AD70" s="66">
        <v>7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862.32089741749996</v>
      </c>
      <c r="G71" s="65">
        <v>866.40062976666661</v>
      </c>
      <c r="H71" s="65">
        <v>699.04053530166664</v>
      </c>
      <c r="I71" s="65">
        <v>862.32089741749996</v>
      </c>
      <c r="J71" s="65">
        <v>866.40062976666661</v>
      </c>
      <c r="K71" s="65">
        <v>699.04053530166664</v>
      </c>
      <c r="L71" s="65">
        <v>4943.4726494500001</v>
      </c>
      <c r="M71" s="65">
        <v>4533.070445266666</v>
      </c>
      <c r="N71" s="65">
        <v>3989.2924575666661</v>
      </c>
      <c r="O71" s="65">
        <v>4943.4726494500001</v>
      </c>
      <c r="P71" s="65">
        <v>4533.070445266666</v>
      </c>
      <c r="Q71" s="65">
        <v>4273.0264206666661</v>
      </c>
      <c r="R71" s="65">
        <v>2269.8717047999999</v>
      </c>
      <c r="S71" s="65">
        <v>1929.3909490799999</v>
      </c>
      <c r="T71" s="65">
        <v>1929.3909490799999</v>
      </c>
      <c r="U71" s="65">
        <v>198.61377417</v>
      </c>
      <c r="V71" s="65">
        <v>198.61377417</v>
      </c>
      <c r="W71" s="65">
        <v>168.82170804449999</v>
      </c>
      <c r="X71" s="65">
        <v>125</v>
      </c>
      <c r="Y71" s="65">
        <v>125</v>
      </c>
      <c r="Z71" s="65">
        <v>125</v>
      </c>
      <c r="AA71" s="65">
        <v>1986.1377416999999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1</v>
      </c>
      <c r="V72" s="66">
        <v>1</v>
      </c>
      <c r="W72" s="66">
        <v>1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878.57142857142856</v>
      </c>
      <c r="G73" s="65">
        <v>817.66666666666663</v>
      </c>
      <c r="H73" s="65">
        <v>576</v>
      </c>
      <c r="I73" s="65">
        <v>856.57142857142856</v>
      </c>
      <c r="J73" s="65">
        <v>792.25</v>
      </c>
      <c r="K73" s="65">
        <v>559.375</v>
      </c>
      <c r="L73" s="65">
        <v>5141.625</v>
      </c>
      <c r="M73" s="65">
        <v>4912.3357142857139</v>
      </c>
      <c r="N73" s="65">
        <v>3972.008571428571</v>
      </c>
      <c r="O73" s="65">
        <v>5126.625</v>
      </c>
      <c r="P73" s="65">
        <v>4696.1214285714286</v>
      </c>
      <c r="Q73" s="65">
        <v>3760.6157142857141</v>
      </c>
      <c r="R73" s="65">
        <v>2360</v>
      </c>
      <c r="S73" s="65">
        <v>2210.5</v>
      </c>
      <c r="T73" s="65">
        <v>1781.3333333333333</v>
      </c>
      <c r="U73" s="65">
        <v>402.5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784.8</v>
      </c>
      <c r="AB73" s="65">
        <v>893.5</v>
      </c>
      <c r="AC73" s="65">
        <v>495.76249999999999</v>
      </c>
      <c r="AD73" s="65">
        <v>1566.6666666666667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819.2510175672727</v>
      </c>
      <c r="G76" s="65">
        <v>772.84151826177776</v>
      </c>
      <c r="H76" s="65">
        <v>603.10933809610003</v>
      </c>
      <c r="I76" s="65">
        <v>808.93341890909096</v>
      </c>
      <c r="J76" s="65">
        <v>762.75319957377781</v>
      </c>
      <c r="K76" s="65">
        <v>594.0298512769001</v>
      </c>
      <c r="L76" s="65">
        <v>4786.8774017870901</v>
      </c>
      <c r="M76" s="65">
        <v>4567.3302397397783</v>
      </c>
      <c r="N76" s="65">
        <v>3627.57860301864</v>
      </c>
      <c r="O76" s="65">
        <v>4735.2894084961817</v>
      </c>
      <c r="P76" s="65">
        <v>4504.2782479397774</v>
      </c>
      <c r="Q76" s="65">
        <v>3667.3013578526397</v>
      </c>
      <c r="R76" s="65">
        <v>2156.6239016</v>
      </c>
      <c r="S76" s="65">
        <v>2043.1303163599998</v>
      </c>
      <c r="T76" s="65">
        <v>2043.1303163599998</v>
      </c>
      <c r="U76" s="65">
        <v>223.93562902833332</v>
      </c>
      <c r="V76" s="65">
        <v>228.722754834</v>
      </c>
      <c r="W76" s="65">
        <v>200.80361800741665</v>
      </c>
      <c r="X76" s="65">
        <v>180</v>
      </c>
      <c r="Y76" s="65">
        <v>204.25</v>
      </c>
      <c r="Z76" s="65">
        <v>136.125</v>
      </c>
      <c r="AA76" s="65">
        <v>2605.5688708500002</v>
      </c>
      <c r="AB76" s="65">
        <v>3095.7798769999995</v>
      </c>
      <c r="AC76" s="65">
        <v>2292.2462287833332</v>
      </c>
      <c r="AD76" s="65">
        <v>1288.794057565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10</v>
      </c>
      <c r="I77" s="66">
        <v>11</v>
      </c>
      <c r="J77" s="66">
        <v>9</v>
      </c>
      <c r="K77" s="66">
        <v>10</v>
      </c>
      <c r="L77" s="66">
        <v>11</v>
      </c>
      <c r="M77" s="66">
        <v>9</v>
      </c>
      <c r="N77" s="66">
        <v>10</v>
      </c>
      <c r="O77" s="66">
        <v>11</v>
      </c>
      <c r="P77" s="66">
        <v>9</v>
      </c>
      <c r="Q77" s="66">
        <v>10</v>
      </c>
      <c r="R77" s="66">
        <v>3</v>
      </c>
      <c r="S77" s="66">
        <v>3</v>
      </c>
      <c r="T77" s="66">
        <v>3</v>
      </c>
      <c r="U77" s="66">
        <v>6</v>
      </c>
      <c r="V77" s="66">
        <v>5</v>
      </c>
      <c r="W77" s="66">
        <v>6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4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648.91070100802494</v>
      </c>
      <c r="G78" s="65">
        <v>606.80852718212498</v>
      </c>
      <c r="H78" s="65">
        <v>516.69198312505148</v>
      </c>
      <c r="I78" s="65">
        <v>632.66070100802494</v>
      </c>
      <c r="J78" s="65">
        <v>590.55852718212498</v>
      </c>
      <c r="K78" s="65">
        <v>504.69198312505148</v>
      </c>
      <c r="L78" s="65">
        <v>3055.0104365687112</v>
      </c>
      <c r="M78" s="65">
        <v>2842.1649034299112</v>
      </c>
      <c r="N78" s="65">
        <v>2511.05183578984</v>
      </c>
      <c r="O78" s="65">
        <v>3055.0104365687112</v>
      </c>
      <c r="P78" s="65">
        <v>2842.1649034299112</v>
      </c>
      <c r="Q78" s="65">
        <v>2511.05183578984</v>
      </c>
      <c r="R78" s="65">
        <v>1780.8219796671999</v>
      </c>
      <c r="S78" s="65">
        <v>1598.7015756202329</v>
      </c>
      <c r="T78" s="65">
        <v>1099.5434449783468</v>
      </c>
      <c r="U78" s="65">
        <v>458.19230228799995</v>
      </c>
      <c r="V78" s="65">
        <v>452.19230228799995</v>
      </c>
      <c r="W78" s="65">
        <v>373.69230228800001</v>
      </c>
      <c r="X78" s="65">
        <v>92.698717048000006</v>
      </c>
      <c r="Y78" s="65">
        <v>90.698717048000006</v>
      </c>
      <c r="Z78" s="65">
        <v>60.658973638399999</v>
      </c>
      <c r="AA78" s="65">
        <v>572.66666666666663</v>
      </c>
      <c r="AB78" s="65">
        <v>444.3</v>
      </c>
      <c r="AC78" s="65">
        <v>192.71666666666667</v>
      </c>
      <c r="AD78" s="65">
        <v>933.20762909999996</v>
      </c>
    </row>
    <row r="79" spans="1:30" x14ac:dyDescent="0.25">
      <c r="C79" t="s">
        <v>43</v>
      </c>
      <c r="D79" t="s">
        <v>95</v>
      </c>
      <c r="F79" s="66">
        <v>8</v>
      </c>
      <c r="G79" s="66">
        <v>8</v>
      </c>
      <c r="H79" s="66">
        <v>7</v>
      </c>
      <c r="I79" s="66">
        <v>8</v>
      </c>
      <c r="J79" s="66">
        <v>8</v>
      </c>
      <c r="K79" s="66">
        <v>7</v>
      </c>
      <c r="L79" s="66">
        <v>9</v>
      </c>
      <c r="M79" s="66">
        <v>9</v>
      </c>
      <c r="N79" s="66">
        <v>8</v>
      </c>
      <c r="O79" s="66">
        <v>9</v>
      </c>
      <c r="P79" s="66">
        <v>9</v>
      </c>
      <c r="Q79" s="66">
        <v>8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4</v>
      </c>
      <c r="X79" s="66">
        <v>3</v>
      </c>
      <c r="Y79" s="66">
        <v>3</v>
      </c>
      <c r="Z79" s="66">
        <v>3</v>
      </c>
      <c r="AA79" s="66">
        <v>3</v>
      </c>
      <c r="AB79" s="66">
        <v>3</v>
      </c>
      <c r="AC79" s="66">
        <v>3</v>
      </c>
      <c r="AD79" s="66">
        <v>4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787.30367970499992</v>
      </c>
      <c r="G80" s="65">
        <v>684.74816219314278</v>
      </c>
      <c r="H80" s="65">
        <v>572.87728345828566</v>
      </c>
      <c r="I80" s="65">
        <v>777.21033062749996</v>
      </c>
      <c r="J80" s="65">
        <v>678.29120261485707</v>
      </c>
      <c r="K80" s="65">
        <v>562.52059879828573</v>
      </c>
      <c r="L80" s="65">
        <v>5054.7554732742856</v>
      </c>
      <c r="M80" s="65">
        <v>4642.6325109969994</v>
      </c>
      <c r="N80" s="65">
        <v>4114.7777057816666</v>
      </c>
      <c r="O80" s="65">
        <v>5037.6126161314287</v>
      </c>
      <c r="P80" s="65">
        <v>4390.3825109969994</v>
      </c>
      <c r="Q80" s="65">
        <v>3868.152705781667</v>
      </c>
      <c r="R80" s="65">
        <v>1546.5344354249999</v>
      </c>
      <c r="S80" s="65">
        <v>1435.4623220669998</v>
      </c>
      <c r="T80" s="65">
        <v>1312.0715729399999</v>
      </c>
      <c r="U80" s="65">
        <v>331.48503222666665</v>
      </c>
      <c r="V80" s="65">
        <v>371.69149166099999</v>
      </c>
      <c r="W80" s="65">
        <v>354.66745387499998</v>
      </c>
      <c r="X80" s="65">
        <v>68.308332162399992</v>
      </c>
      <c r="Y80" s="65">
        <v>62.244005360919992</v>
      </c>
      <c r="Z80" s="65">
        <v>47.873997254649993</v>
      </c>
      <c r="AA80" s="65">
        <v>1245.4465436666667</v>
      </c>
      <c r="AB80" s="65">
        <v>1307.4486819199999</v>
      </c>
      <c r="AC80" s="65">
        <v>733.62434095999993</v>
      </c>
      <c r="AD80" s="65">
        <v>1653.9743409600001</v>
      </c>
    </row>
    <row r="81" spans="3:30" x14ac:dyDescent="0.25">
      <c r="C81" t="s">
        <v>46</v>
      </c>
      <c r="D81" t="s">
        <v>95</v>
      </c>
      <c r="F81" s="66">
        <v>8</v>
      </c>
      <c r="G81" s="66">
        <v>7</v>
      </c>
      <c r="H81" s="66">
        <v>7</v>
      </c>
      <c r="I81" s="66">
        <v>8</v>
      </c>
      <c r="J81" s="66">
        <v>7</v>
      </c>
      <c r="K81" s="66">
        <v>7</v>
      </c>
      <c r="L81" s="66">
        <v>7</v>
      </c>
      <c r="M81" s="66">
        <v>6</v>
      </c>
      <c r="N81" s="66">
        <v>6</v>
      </c>
      <c r="O81" s="66">
        <v>7</v>
      </c>
      <c r="P81" s="66">
        <v>6</v>
      </c>
      <c r="Q81" s="66">
        <v>6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workbookViewId="0"/>
  </sheetViews>
  <sheetFormatPr defaultRowHeight="15" x14ac:dyDescent="0.25"/>
  <cols>
    <col min="6" max="6" width="11.140625" customWidth="1"/>
    <col min="7" max="11" width="11.7109375" customWidth="1"/>
    <col min="12" max="12" width="13" customWidth="1"/>
    <col min="13" max="17" width="12.140625" customWidth="1"/>
    <col min="18" max="18" width="12.42578125" customWidth="1"/>
    <col min="19" max="20" width="11" customWidth="1"/>
    <col min="21" max="21" width="11.85546875" customWidth="1"/>
    <col min="22" max="22" width="11.7109375" customWidth="1"/>
    <col min="23" max="23" width="12.28515625" customWidth="1"/>
    <col min="24" max="24" width="11.85546875" customWidth="1"/>
    <col min="25" max="25" width="11.7109375" customWidth="1"/>
    <col min="26" max="26" width="12.28515625" customWidth="1"/>
    <col min="27" max="27" width="11.85546875" customWidth="1"/>
    <col min="28" max="28" width="11.7109375" customWidth="1"/>
    <col min="29" max="29" width="12.28515625" customWidth="1"/>
    <col min="30" max="30" width="21.5703125" customWidth="1"/>
  </cols>
  <sheetData>
    <row r="1" spans="1:30" x14ac:dyDescent="0.25">
      <c r="B1" t="s">
        <v>40</v>
      </c>
      <c r="C1" t="s">
        <v>41</v>
      </c>
      <c r="D1" t="s">
        <v>42</v>
      </c>
      <c r="E1" t="s">
        <v>40</v>
      </c>
    </row>
    <row r="2" spans="1:30" x14ac:dyDescent="0.25">
      <c r="B2" t="s">
        <v>43</v>
      </c>
      <c r="C2" t="s">
        <v>44</v>
      </c>
      <c r="D2" t="s">
        <v>45</v>
      </c>
      <c r="E2" t="s">
        <v>43</v>
      </c>
    </row>
    <row r="3" spans="1:30" x14ac:dyDescent="0.25">
      <c r="B3" t="s">
        <v>46</v>
      </c>
      <c r="C3" t="s">
        <v>47</v>
      </c>
      <c r="D3" t="s">
        <v>48</v>
      </c>
      <c r="E3" t="s">
        <v>46</v>
      </c>
    </row>
    <row r="4" spans="1:30" ht="15.75" thickBot="1" x14ac:dyDescent="0.3"/>
    <row r="5" spans="1:30" ht="45.75" thickBot="1" x14ac:dyDescent="0.3">
      <c r="F5" s="73" t="s">
        <v>1</v>
      </c>
      <c r="G5" s="74"/>
      <c r="H5" s="75"/>
      <c r="I5" s="73" t="s">
        <v>2</v>
      </c>
      <c r="J5" s="74"/>
      <c r="K5" s="75"/>
      <c r="L5" s="73" t="s">
        <v>3</v>
      </c>
      <c r="M5" s="74"/>
      <c r="N5" s="75"/>
      <c r="O5" s="73" t="s">
        <v>4</v>
      </c>
      <c r="P5" s="74"/>
      <c r="Q5" s="75"/>
      <c r="R5" s="73" t="s">
        <v>5</v>
      </c>
      <c r="S5" s="74"/>
      <c r="T5" s="75"/>
      <c r="U5" s="73" t="s">
        <v>6</v>
      </c>
      <c r="V5" s="74"/>
      <c r="W5" s="75"/>
      <c r="X5" s="73" t="s">
        <v>7</v>
      </c>
      <c r="Y5" s="74"/>
      <c r="Z5" s="75"/>
      <c r="AA5" s="73" t="s">
        <v>8</v>
      </c>
      <c r="AB5" s="74"/>
      <c r="AC5" s="75"/>
      <c r="AD5" s="2" t="s">
        <v>9</v>
      </c>
    </row>
    <row r="6" spans="1:30" ht="60.75" thickBot="1" x14ac:dyDescent="0.3">
      <c r="A6" s="56" t="s">
        <v>49</v>
      </c>
      <c r="B6" t="s">
        <v>50</v>
      </c>
      <c r="C6" t="s">
        <v>51</v>
      </c>
      <c r="D6" t="s">
        <v>52</v>
      </c>
      <c r="E6" t="s">
        <v>53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  <c r="AA6" s="5" t="s">
        <v>11</v>
      </c>
      <c r="AB6" s="5" t="s">
        <v>12</v>
      </c>
      <c r="AC6" s="6" t="s">
        <v>13</v>
      </c>
      <c r="AD6" s="6" t="s">
        <v>14</v>
      </c>
    </row>
    <row r="7" spans="1:30" x14ac:dyDescent="0.25">
      <c r="A7" s="56" t="s">
        <v>55</v>
      </c>
      <c r="B7" t="s">
        <v>40</v>
      </c>
      <c r="C7" t="s">
        <v>41</v>
      </c>
      <c r="D7" t="s">
        <v>42</v>
      </c>
      <c r="E7" t="s">
        <v>107</v>
      </c>
      <c r="F7" s="57">
        <v>600</v>
      </c>
      <c r="G7" s="57">
        <v>600</v>
      </c>
      <c r="H7" s="57"/>
      <c r="I7" s="57">
        <v>550</v>
      </c>
      <c r="J7" s="57">
        <v>550</v>
      </c>
      <c r="K7" s="57"/>
      <c r="L7" s="57">
        <v>3000</v>
      </c>
      <c r="M7" s="57">
        <v>3000</v>
      </c>
      <c r="N7" s="57"/>
      <c r="O7" s="57">
        <v>3000</v>
      </c>
      <c r="P7" s="57">
        <v>3000</v>
      </c>
      <c r="Q7" s="57"/>
      <c r="R7" s="57">
        <v>992</v>
      </c>
      <c r="S7" s="57">
        <v>992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x14ac:dyDescent="0.25">
      <c r="A8" s="56" t="s">
        <v>56</v>
      </c>
      <c r="B8" t="s">
        <v>40</v>
      </c>
      <c r="C8" t="s">
        <v>41</v>
      </c>
      <c r="D8" t="s">
        <v>42</v>
      </c>
      <c r="E8" t="s">
        <v>43</v>
      </c>
      <c r="F8" s="57">
        <v>800</v>
      </c>
      <c r="G8" s="57">
        <v>530</v>
      </c>
      <c r="H8" s="57">
        <v>371</v>
      </c>
      <c r="I8" s="57">
        <v>800</v>
      </c>
      <c r="J8" s="57">
        <v>530</v>
      </c>
      <c r="K8" s="57">
        <v>371</v>
      </c>
      <c r="L8" s="57">
        <v>4500</v>
      </c>
      <c r="M8" s="57">
        <v>3375</v>
      </c>
      <c r="N8" s="57">
        <v>2362.5</v>
      </c>
      <c r="O8" s="57">
        <v>4500</v>
      </c>
      <c r="P8" s="57">
        <v>3375</v>
      </c>
      <c r="Q8" s="57">
        <v>2362.5</v>
      </c>
      <c r="R8" s="57">
        <v>1200</v>
      </c>
      <c r="S8" s="57">
        <v>1200</v>
      </c>
      <c r="T8" s="57">
        <v>1200</v>
      </c>
      <c r="U8" s="57">
        <v>250</v>
      </c>
      <c r="V8" s="57">
        <v>250</v>
      </c>
      <c r="W8" s="57">
        <v>250</v>
      </c>
      <c r="X8" s="57">
        <v>100</v>
      </c>
      <c r="Y8" s="57">
        <v>75</v>
      </c>
      <c r="Z8" s="57">
        <v>52.5</v>
      </c>
      <c r="AA8" s="57">
        <v>4950</v>
      </c>
      <c r="AB8" s="57">
        <v>4950</v>
      </c>
      <c r="AC8" s="57">
        <v>3465</v>
      </c>
      <c r="AD8" s="57"/>
    </row>
    <row r="9" spans="1:30" x14ac:dyDescent="0.25">
      <c r="A9" s="56" t="s">
        <v>57</v>
      </c>
      <c r="B9" t="s">
        <v>40</v>
      </c>
      <c r="C9" t="s">
        <v>47</v>
      </c>
      <c r="D9" t="s">
        <v>45</v>
      </c>
      <c r="E9" t="s">
        <v>40</v>
      </c>
      <c r="F9" s="57">
        <v>1000</v>
      </c>
      <c r="G9" s="57">
        <v>1000</v>
      </c>
      <c r="H9" s="57">
        <v>500</v>
      </c>
      <c r="I9" s="57">
        <v>1000</v>
      </c>
      <c r="J9" s="57">
        <v>1000</v>
      </c>
      <c r="K9" s="57">
        <v>500</v>
      </c>
      <c r="L9" s="57">
        <v>3000</v>
      </c>
      <c r="M9" s="57">
        <v>3000</v>
      </c>
      <c r="N9" s="57">
        <v>1500</v>
      </c>
      <c r="O9" s="57">
        <v>3000</v>
      </c>
      <c r="P9" s="57">
        <v>3000</v>
      </c>
      <c r="Q9" s="57">
        <v>1500</v>
      </c>
      <c r="R9" s="57">
        <v>3000</v>
      </c>
      <c r="S9" s="57">
        <v>3000</v>
      </c>
      <c r="T9" s="57">
        <v>3000</v>
      </c>
      <c r="U9" s="57">
        <v>250</v>
      </c>
      <c r="V9" s="57">
        <v>250</v>
      </c>
      <c r="W9" s="57">
        <v>250</v>
      </c>
      <c r="X9" s="57">
        <v>500</v>
      </c>
      <c r="Y9" s="57">
        <v>500</v>
      </c>
      <c r="Z9" s="57">
        <v>250</v>
      </c>
      <c r="AA9" s="57">
        <v>1500</v>
      </c>
      <c r="AB9" s="57">
        <v>1500</v>
      </c>
      <c r="AC9" s="57">
        <v>1000</v>
      </c>
      <c r="AD9" s="57"/>
    </row>
    <row r="10" spans="1:30" x14ac:dyDescent="0.25">
      <c r="A10" s="56" t="s">
        <v>58</v>
      </c>
      <c r="B10" t="s">
        <v>46</v>
      </c>
      <c r="C10" t="s">
        <v>47</v>
      </c>
      <c r="D10" t="s">
        <v>42</v>
      </c>
      <c r="E10" t="s">
        <v>46</v>
      </c>
      <c r="F10" s="57">
        <v>800</v>
      </c>
      <c r="G10" s="57">
        <v>750</v>
      </c>
      <c r="H10" s="57">
        <v>525</v>
      </c>
      <c r="I10" s="57">
        <v>776</v>
      </c>
      <c r="J10" s="57">
        <v>727.5</v>
      </c>
      <c r="K10" s="57">
        <v>509.25</v>
      </c>
      <c r="L10" s="59">
        <v>4000</v>
      </c>
      <c r="M10" s="59">
        <v>3750</v>
      </c>
      <c r="N10" s="59">
        <v>2625</v>
      </c>
      <c r="O10" s="59">
        <v>3880</v>
      </c>
      <c r="P10" s="59">
        <v>3637.5</v>
      </c>
      <c r="Q10" s="59">
        <v>2546.25</v>
      </c>
      <c r="R10" s="57">
        <v>2400</v>
      </c>
      <c r="S10" s="57">
        <v>2160</v>
      </c>
      <c r="T10" s="57">
        <v>1512</v>
      </c>
      <c r="U10" s="57"/>
      <c r="V10" s="57"/>
      <c r="W10" s="57"/>
      <c r="X10" s="57">
        <v>59</v>
      </c>
      <c r="Y10" s="57">
        <v>59</v>
      </c>
      <c r="Z10" s="57">
        <v>41.3</v>
      </c>
      <c r="AA10" s="57">
        <v>799</v>
      </c>
      <c r="AB10" s="57">
        <v>799</v>
      </c>
      <c r="AC10" s="57">
        <v>559.29999999999995</v>
      </c>
      <c r="AD10" s="57">
        <v>2400</v>
      </c>
    </row>
    <row r="11" spans="1:30" x14ac:dyDescent="0.25">
      <c r="A11" s="56" t="s">
        <v>59</v>
      </c>
      <c r="B11" t="s">
        <v>46</v>
      </c>
      <c r="C11" t="s">
        <v>47</v>
      </c>
      <c r="D11" t="s">
        <v>48</v>
      </c>
      <c r="E11" t="s">
        <v>40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x14ac:dyDescent="0.25">
      <c r="A12" s="56" t="s">
        <v>60</v>
      </c>
      <c r="B12" t="s">
        <v>40</v>
      </c>
      <c r="C12" t="s">
        <v>41</v>
      </c>
      <c r="D12" t="s">
        <v>42</v>
      </c>
      <c r="E12" t="s">
        <v>43</v>
      </c>
      <c r="F12" s="57">
        <v>800</v>
      </c>
      <c r="G12" s="57">
        <v>720</v>
      </c>
      <c r="H12" s="57">
        <v>720</v>
      </c>
      <c r="I12" s="57">
        <v>800</v>
      </c>
      <c r="J12" s="57">
        <v>720</v>
      </c>
      <c r="K12" s="57">
        <v>720</v>
      </c>
      <c r="L12" s="57">
        <v>5000</v>
      </c>
      <c r="M12" s="57">
        <v>4500</v>
      </c>
      <c r="N12" s="57">
        <v>4500</v>
      </c>
      <c r="O12" s="57">
        <v>5000</v>
      </c>
      <c r="P12" s="57">
        <v>4500</v>
      </c>
      <c r="Q12" s="57">
        <v>4500</v>
      </c>
      <c r="R12" s="57"/>
      <c r="S12" s="57"/>
      <c r="T12" s="57"/>
      <c r="U12" s="57">
        <v>200</v>
      </c>
      <c r="V12" s="57">
        <v>150</v>
      </c>
      <c r="W12" s="57">
        <v>150</v>
      </c>
      <c r="X12" s="57">
        <v>130</v>
      </c>
      <c r="Y12" s="57">
        <v>117</v>
      </c>
      <c r="Z12" s="57">
        <v>117</v>
      </c>
      <c r="AA12" s="57"/>
      <c r="AB12" s="57"/>
      <c r="AC12" s="57"/>
      <c r="AD12" s="57">
        <v>1200</v>
      </c>
    </row>
    <row r="13" spans="1:30" x14ac:dyDescent="0.25">
      <c r="A13" s="56" t="s">
        <v>62</v>
      </c>
      <c r="B13" t="s">
        <v>43</v>
      </c>
      <c r="C13" t="s">
        <v>41</v>
      </c>
      <c r="D13" t="s">
        <v>42</v>
      </c>
      <c r="E13" t="s">
        <v>43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x14ac:dyDescent="0.25">
      <c r="A14" s="56" t="s">
        <v>63</v>
      </c>
      <c r="B14" t="s">
        <v>43</v>
      </c>
      <c r="C14" t="s">
        <v>41</v>
      </c>
      <c r="D14" t="s">
        <v>111</v>
      </c>
      <c r="E14" t="s">
        <v>43</v>
      </c>
      <c r="F14" s="57">
        <v>587.89677154319997</v>
      </c>
      <c r="G14" s="57">
        <v>431.27562391199996</v>
      </c>
      <c r="H14" s="57">
        <v>280.32915554279998</v>
      </c>
      <c r="I14" s="57">
        <v>587.89677154319997</v>
      </c>
      <c r="J14" s="57">
        <v>431.27562391199996</v>
      </c>
      <c r="K14" s="57">
        <v>280.32915554279998</v>
      </c>
      <c r="L14" s="57">
        <v>3915.52869078</v>
      </c>
      <c r="M14" s="57">
        <v>2871.3877065719998</v>
      </c>
      <c r="N14" s="57">
        <v>1866.4020092717999</v>
      </c>
      <c r="O14" s="57">
        <v>3915.52869078</v>
      </c>
      <c r="P14" s="57">
        <v>2871.3877065719998</v>
      </c>
      <c r="Q14" s="57">
        <v>1866.4020092717999</v>
      </c>
      <c r="R14" s="57"/>
      <c r="S14" s="57"/>
      <c r="T14" s="57"/>
      <c r="U14" s="57">
        <v>130.517623026</v>
      </c>
      <c r="V14" s="57">
        <v>130.517623026</v>
      </c>
      <c r="W14" s="57">
        <v>84.836454966899993</v>
      </c>
      <c r="X14" s="57">
        <v>21.563781195600001</v>
      </c>
      <c r="Y14" s="57">
        <v>15.889101933599999</v>
      </c>
      <c r="Z14" s="57">
        <v>10.327916256839998</v>
      </c>
      <c r="AA14" s="57"/>
      <c r="AB14" s="57"/>
      <c r="AC14" s="57"/>
      <c r="AD14" s="57"/>
    </row>
    <row r="15" spans="1:30" x14ac:dyDescent="0.25">
      <c r="A15" s="56" t="s">
        <v>64</v>
      </c>
      <c r="B15" t="s">
        <v>40</v>
      </c>
      <c r="C15" t="s">
        <v>44</v>
      </c>
      <c r="D15" t="s">
        <v>42</v>
      </c>
      <c r="E15" t="s">
        <v>40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x14ac:dyDescent="0.25">
      <c r="A16" s="56" t="s">
        <v>65</v>
      </c>
      <c r="B16" t="s">
        <v>40</v>
      </c>
      <c r="C16" t="s">
        <v>41</v>
      </c>
      <c r="D16" t="s">
        <v>111</v>
      </c>
      <c r="E16" t="s">
        <v>40</v>
      </c>
      <c r="F16" s="57">
        <v>624.21471881999992</v>
      </c>
      <c r="G16" s="57">
        <v>499.37177505599999</v>
      </c>
      <c r="H16" s="57">
        <v>499.37177505599999</v>
      </c>
      <c r="I16" s="57">
        <v>510.72113357999996</v>
      </c>
      <c r="J16" s="57">
        <v>408.57690686399997</v>
      </c>
      <c r="K16" s="57">
        <v>408.57690686399997</v>
      </c>
      <c r="L16" s="57">
        <v>3121.0735940999998</v>
      </c>
      <c r="M16" s="57">
        <v>3121.0735940999998</v>
      </c>
      <c r="N16" s="57">
        <v>2496.8588752799997</v>
      </c>
      <c r="O16" s="57">
        <v>2553.6056678999998</v>
      </c>
      <c r="P16" s="57">
        <v>2553.6056678999998</v>
      </c>
      <c r="Q16" s="57">
        <v>2042.8845343199998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>
        <v>1305.17623026</v>
      </c>
    </row>
    <row r="17" spans="1:30" x14ac:dyDescent="0.25">
      <c r="A17" s="56" t="s">
        <v>66</v>
      </c>
      <c r="B17" t="s">
        <v>43</v>
      </c>
      <c r="C17" t="s">
        <v>47</v>
      </c>
      <c r="D17" t="s">
        <v>111</v>
      </c>
      <c r="E17" t="s">
        <v>43</v>
      </c>
      <c r="F17" s="57"/>
      <c r="G17" s="57"/>
      <c r="H17" s="57"/>
      <c r="I17" s="57"/>
      <c r="J17" s="57"/>
      <c r="K17" s="57"/>
      <c r="L17" s="57">
        <v>6000</v>
      </c>
      <c r="M17" s="57">
        <v>5500</v>
      </c>
      <c r="N17" s="57">
        <v>4675</v>
      </c>
      <c r="O17" s="57">
        <v>6000</v>
      </c>
      <c r="P17" s="57">
        <v>5500</v>
      </c>
      <c r="Q17" s="57">
        <v>4675</v>
      </c>
      <c r="R17" s="57">
        <v>3000</v>
      </c>
      <c r="S17" s="57">
        <v>2850</v>
      </c>
      <c r="T17" s="57"/>
      <c r="U17" s="57"/>
      <c r="V17" s="57"/>
      <c r="W17" s="57"/>
      <c r="X17" s="57"/>
      <c r="Y17" s="57"/>
      <c r="Z17" s="57"/>
      <c r="AA17" s="57">
        <v>1000</v>
      </c>
      <c r="AB17" s="57">
        <v>900</v>
      </c>
      <c r="AC17" s="57">
        <v>179.99999999999997</v>
      </c>
      <c r="AD17" s="57">
        <v>1100</v>
      </c>
    </row>
    <row r="18" spans="1:30" x14ac:dyDescent="0.25">
      <c r="A18" s="56" t="s">
        <v>67</v>
      </c>
      <c r="B18" t="s">
        <v>43</v>
      </c>
      <c r="C18" t="s">
        <v>41</v>
      </c>
      <c r="D18" t="s">
        <v>45</v>
      </c>
      <c r="E18" t="s">
        <v>43</v>
      </c>
      <c r="F18" s="57">
        <v>226.98717047999997</v>
      </c>
      <c r="G18" s="57">
        <v>226.98717047999997</v>
      </c>
      <c r="H18" s="57"/>
      <c r="I18" s="57">
        <v>226.98717047999997</v>
      </c>
      <c r="J18" s="57">
        <v>226.98717047999997</v>
      </c>
      <c r="K18" s="57"/>
      <c r="L18" s="57">
        <v>1248.4294376399998</v>
      </c>
      <c r="M18" s="57">
        <v>1248.4294376399998</v>
      </c>
      <c r="N18" s="57"/>
      <c r="O18" s="57">
        <v>1248.4294376399998</v>
      </c>
      <c r="P18" s="57">
        <v>1248.4294376399998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x14ac:dyDescent="0.25">
      <c r="A19" s="56" t="s">
        <v>68</v>
      </c>
      <c r="B19" t="s">
        <v>43</v>
      </c>
      <c r="C19" t="s">
        <v>47</v>
      </c>
      <c r="D19" t="s">
        <v>48</v>
      </c>
      <c r="E19" t="s">
        <v>40</v>
      </c>
      <c r="F19" s="57">
        <v>700</v>
      </c>
      <c r="G19" s="57">
        <v>700</v>
      </c>
      <c r="H19" s="57">
        <v>455</v>
      </c>
      <c r="I19" s="57">
        <v>570</v>
      </c>
      <c r="J19" s="57">
        <v>570</v>
      </c>
      <c r="K19" s="57">
        <v>371</v>
      </c>
      <c r="L19" s="57">
        <v>4000</v>
      </c>
      <c r="M19" s="57">
        <v>4000</v>
      </c>
      <c r="N19" s="57">
        <v>2600</v>
      </c>
      <c r="O19" s="57">
        <v>4000</v>
      </c>
      <c r="P19" s="57">
        <v>4000</v>
      </c>
      <c r="Q19" s="57">
        <v>2600</v>
      </c>
      <c r="R19" s="57">
        <v>1040</v>
      </c>
      <c r="S19" s="57">
        <v>832</v>
      </c>
      <c r="T19" s="57">
        <v>832</v>
      </c>
      <c r="U19" s="57">
        <v>1000</v>
      </c>
      <c r="V19" s="57">
        <v>1000</v>
      </c>
      <c r="W19" s="57">
        <v>650</v>
      </c>
      <c r="X19" s="57">
        <v>150</v>
      </c>
      <c r="Y19" s="57">
        <v>150</v>
      </c>
      <c r="Z19" s="57">
        <v>97.5</v>
      </c>
      <c r="AA19" s="57">
        <v>525</v>
      </c>
      <c r="AB19" s="57">
        <v>375</v>
      </c>
      <c r="AC19" s="57">
        <v>243.75</v>
      </c>
      <c r="AD19" s="57"/>
    </row>
    <row r="20" spans="1:30" x14ac:dyDescent="0.25">
      <c r="A20" s="56" t="s">
        <v>69</v>
      </c>
      <c r="B20" t="s">
        <v>40</v>
      </c>
      <c r="C20" t="s">
        <v>44</v>
      </c>
      <c r="D20" t="s">
        <v>48</v>
      </c>
      <c r="E20" t="s">
        <v>40</v>
      </c>
      <c r="F20" s="57">
        <v>766.08170036999991</v>
      </c>
      <c r="G20" s="57"/>
      <c r="H20" s="57"/>
      <c r="I20" s="57">
        <v>766.08170036999991</v>
      </c>
      <c r="J20" s="57"/>
      <c r="K20" s="57"/>
      <c r="L20" s="57">
        <v>5107.2113357999997</v>
      </c>
      <c r="M20" s="57"/>
      <c r="N20" s="57"/>
      <c r="O20" s="57">
        <v>5107.2113357999997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>
        <v>1134.9358523999999</v>
      </c>
      <c r="AB20" s="57"/>
      <c r="AC20" s="57"/>
      <c r="AD20" s="57"/>
    </row>
    <row r="21" spans="1:30" x14ac:dyDescent="0.25">
      <c r="A21" s="56" t="s">
        <v>70</v>
      </c>
      <c r="B21" t="s">
        <v>43</v>
      </c>
      <c r="C21" t="s">
        <v>47</v>
      </c>
      <c r="D21" t="s">
        <v>45</v>
      </c>
      <c r="E21" t="s">
        <v>40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x14ac:dyDescent="0.25">
      <c r="A22" s="56" t="s">
        <v>71</v>
      </c>
      <c r="B22" t="s">
        <v>40</v>
      </c>
      <c r="C22" t="s">
        <v>41</v>
      </c>
      <c r="D22" t="s">
        <v>48</v>
      </c>
      <c r="E22" t="s">
        <v>40</v>
      </c>
      <c r="F22" s="57">
        <v>900</v>
      </c>
      <c r="G22" s="57">
        <v>855</v>
      </c>
      <c r="H22" s="57">
        <v>630</v>
      </c>
      <c r="I22" s="57">
        <v>900</v>
      </c>
      <c r="J22" s="57">
        <v>855</v>
      </c>
      <c r="K22" s="57">
        <v>630</v>
      </c>
      <c r="L22" s="57">
        <v>7000</v>
      </c>
      <c r="M22" s="57">
        <v>6650</v>
      </c>
      <c r="N22" s="57">
        <v>4900</v>
      </c>
      <c r="O22" s="57">
        <v>7000</v>
      </c>
      <c r="P22" s="57">
        <v>6650</v>
      </c>
      <c r="Q22" s="57">
        <v>4900</v>
      </c>
      <c r="R22" s="57"/>
      <c r="S22" s="57"/>
      <c r="T22" s="57"/>
      <c r="U22" s="57">
        <v>150</v>
      </c>
      <c r="V22" s="57"/>
      <c r="W22" s="57">
        <v>150</v>
      </c>
      <c r="X22" s="57">
        <v>45</v>
      </c>
      <c r="Y22" s="57"/>
      <c r="Z22" s="57"/>
      <c r="AA22" s="57"/>
      <c r="AB22" s="57"/>
      <c r="AC22" s="57"/>
      <c r="AD22" s="57">
        <v>1400</v>
      </c>
    </row>
    <row r="23" spans="1:30" x14ac:dyDescent="0.25">
      <c r="A23" s="56" t="s">
        <v>72</v>
      </c>
      <c r="B23" t="s">
        <v>40</v>
      </c>
      <c r="C23" t="s">
        <v>41</v>
      </c>
      <c r="D23" t="s">
        <v>42</v>
      </c>
      <c r="E23" t="s">
        <v>43</v>
      </c>
      <c r="F23" s="57">
        <v>758.26288475000001</v>
      </c>
      <c r="G23" s="57">
        <v>753</v>
      </c>
      <c r="H23" s="57">
        <v>602.4</v>
      </c>
      <c r="I23" s="57">
        <v>758.26288475000001</v>
      </c>
      <c r="J23" s="57">
        <v>753</v>
      </c>
      <c r="K23" s="57">
        <v>602.4</v>
      </c>
      <c r="L23" s="57">
        <v>6860.6872277579996</v>
      </c>
      <c r="M23" s="57">
        <v>6860.6872277579996</v>
      </c>
      <c r="N23" s="57">
        <v>5488.5497822063999</v>
      </c>
      <c r="O23" s="57">
        <v>6860.6872277579996</v>
      </c>
      <c r="P23" s="57">
        <v>6860.6872277579996</v>
      </c>
      <c r="Q23" s="57">
        <v>5488.5497822063999</v>
      </c>
      <c r="R23" s="57"/>
      <c r="S23" s="57"/>
      <c r="T23" s="57"/>
      <c r="U23" s="57">
        <v>295</v>
      </c>
      <c r="V23" s="57">
        <v>295</v>
      </c>
      <c r="W23" s="57">
        <v>236</v>
      </c>
      <c r="X23" s="57"/>
      <c r="Y23" s="57"/>
      <c r="Z23" s="57"/>
      <c r="AA23" s="57"/>
      <c r="AB23" s="57"/>
      <c r="AC23" s="57"/>
      <c r="AD23" s="57">
        <v>1250</v>
      </c>
    </row>
    <row r="24" spans="1:30" x14ac:dyDescent="0.25">
      <c r="A24" s="56" t="s">
        <v>73</v>
      </c>
      <c r="B24" t="s">
        <v>40</v>
      </c>
      <c r="C24" t="s">
        <v>41</v>
      </c>
      <c r="D24" t="s">
        <v>42</v>
      </c>
      <c r="E24" t="s">
        <v>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x14ac:dyDescent="0.25">
      <c r="A25" s="56" t="s">
        <v>74</v>
      </c>
      <c r="B25" t="s">
        <v>40</v>
      </c>
      <c r="C25" t="s">
        <v>41</v>
      </c>
      <c r="D25" t="s">
        <v>45</v>
      </c>
      <c r="E25" t="s">
        <v>40</v>
      </c>
      <c r="F25" s="57">
        <v>680</v>
      </c>
      <c r="G25" s="57"/>
      <c r="H25" s="57">
        <v>612</v>
      </c>
      <c r="I25" s="57">
        <v>680</v>
      </c>
      <c r="J25" s="57"/>
      <c r="K25" s="57">
        <v>612</v>
      </c>
      <c r="L25" s="57">
        <v>3400</v>
      </c>
      <c r="M25" s="57"/>
      <c r="N25" s="57">
        <v>3060</v>
      </c>
      <c r="O25" s="57">
        <v>3400</v>
      </c>
      <c r="P25" s="57"/>
      <c r="Q25" s="57">
        <v>3060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x14ac:dyDescent="0.25">
      <c r="A26" s="56" t="s">
        <v>75</v>
      </c>
      <c r="B26" t="s">
        <v>43</v>
      </c>
      <c r="C26" t="s">
        <v>47</v>
      </c>
      <c r="D26" t="s">
        <v>45</v>
      </c>
      <c r="E26" t="s">
        <v>40</v>
      </c>
      <c r="F26" s="57">
        <v>1000</v>
      </c>
      <c r="G26" s="57">
        <v>950</v>
      </c>
      <c r="H26" s="57">
        <v>820</v>
      </c>
      <c r="I26" s="57">
        <v>1000</v>
      </c>
      <c r="J26" s="57">
        <v>950</v>
      </c>
      <c r="K26" s="57">
        <v>820</v>
      </c>
      <c r="L26" s="57">
        <v>5633</v>
      </c>
      <c r="M26" s="57">
        <v>5351.3499999999995</v>
      </c>
      <c r="N26" s="57">
        <v>4619.0599999999995</v>
      </c>
      <c r="O26" s="57">
        <v>5633</v>
      </c>
      <c r="P26" s="57">
        <v>5351.3499999999995</v>
      </c>
      <c r="Q26" s="57">
        <v>4619.0599999999995</v>
      </c>
      <c r="R26" s="57"/>
      <c r="S26" s="57"/>
      <c r="T26" s="57"/>
      <c r="U26" s="57">
        <v>160</v>
      </c>
      <c r="V26" s="57">
        <v>160</v>
      </c>
      <c r="W26" s="57"/>
      <c r="X26" s="57"/>
      <c r="Y26" s="57"/>
      <c r="Z26" s="57"/>
      <c r="AA26" s="57"/>
      <c r="AB26" s="57"/>
      <c r="AC26" s="57"/>
      <c r="AD26" s="57">
        <v>1200</v>
      </c>
    </row>
    <row r="27" spans="1:30" x14ac:dyDescent="0.25">
      <c r="A27" s="56" t="s">
        <v>76</v>
      </c>
      <c r="B27" t="s">
        <v>40</v>
      </c>
      <c r="C27" t="s">
        <v>41</v>
      </c>
      <c r="D27" t="s">
        <v>45</v>
      </c>
      <c r="E27" t="s">
        <v>40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x14ac:dyDescent="0.25">
      <c r="A28" s="56" t="s">
        <v>77</v>
      </c>
      <c r="B28" t="s">
        <v>40</v>
      </c>
      <c r="C28" t="s">
        <v>44</v>
      </c>
      <c r="D28" t="s">
        <v>42</v>
      </c>
      <c r="E28" t="s">
        <v>40</v>
      </c>
      <c r="F28" s="57">
        <v>851.20188929999995</v>
      </c>
      <c r="G28" s="57">
        <v>851.20188929999995</v>
      </c>
      <c r="H28" s="57">
        <v>723.521605905</v>
      </c>
      <c r="I28" s="57">
        <v>851.20188929999995</v>
      </c>
      <c r="J28" s="57">
        <v>851.20188929999995</v>
      </c>
      <c r="K28" s="57">
        <v>723.521605905</v>
      </c>
      <c r="L28" s="57">
        <v>5674.6792619999997</v>
      </c>
      <c r="M28" s="57">
        <v>5107.2113357999997</v>
      </c>
      <c r="N28" s="57">
        <v>4823.4773727000002</v>
      </c>
      <c r="O28" s="57">
        <v>5674.6792619999997</v>
      </c>
      <c r="P28" s="57">
        <v>5107.2113357999997</v>
      </c>
      <c r="Q28" s="57">
        <v>5674.6792619999997</v>
      </c>
      <c r="R28" s="57">
        <v>2269.8717047999999</v>
      </c>
      <c r="S28" s="57">
        <v>1929.3909490799999</v>
      </c>
      <c r="T28" s="57">
        <v>1929.3909490799999</v>
      </c>
      <c r="U28" s="57">
        <v>198.61377417</v>
      </c>
      <c r="V28" s="57">
        <v>198.61377417</v>
      </c>
      <c r="W28" s="57">
        <v>168.82170804449999</v>
      </c>
      <c r="X28" s="57"/>
      <c r="Y28" s="57"/>
      <c r="Z28" s="57"/>
      <c r="AA28" s="57">
        <v>2837.3396309999998</v>
      </c>
      <c r="AB28" s="57">
        <v>2837.3396309999998</v>
      </c>
      <c r="AC28" s="57">
        <v>2411.7386863500001</v>
      </c>
      <c r="AD28" s="57"/>
    </row>
    <row r="29" spans="1:30" x14ac:dyDescent="0.25">
      <c r="A29" s="56" t="s">
        <v>78</v>
      </c>
      <c r="B29" t="s">
        <v>43</v>
      </c>
      <c r="C29" t="s">
        <v>41</v>
      </c>
      <c r="D29" t="s">
        <v>42</v>
      </c>
      <c r="E29" t="s">
        <v>43</v>
      </c>
      <c r="F29" s="57">
        <v>567.46792619999997</v>
      </c>
      <c r="G29" s="57">
        <v>567.46792619999997</v>
      </c>
      <c r="H29" s="57">
        <v>453.97434095999995</v>
      </c>
      <c r="I29" s="57">
        <v>567.46792619999997</v>
      </c>
      <c r="J29" s="57">
        <v>567.46792619999997</v>
      </c>
      <c r="K29" s="57">
        <v>453.97434095999995</v>
      </c>
      <c r="L29" s="57">
        <v>1588.91019336</v>
      </c>
      <c r="M29" s="57">
        <v>1588.91019336</v>
      </c>
      <c r="N29" s="57">
        <v>1271.128154688</v>
      </c>
      <c r="O29" s="57">
        <v>1588.91019336</v>
      </c>
      <c r="P29" s="57">
        <v>1588.91019336</v>
      </c>
      <c r="Q29" s="57">
        <v>1271.128154688</v>
      </c>
      <c r="R29" s="57">
        <v>1134.9358523999999</v>
      </c>
      <c r="S29" s="57">
        <v>1134.9358523999999</v>
      </c>
      <c r="T29" s="57">
        <v>907.9486819199999</v>
      </c>
      <c r="U29" s="57">
        <v>567.46792619999997</v>
      </c>
      <c r="V29" s="57">
        <v>567.46792619999997</v>
      </c>
      <c r="W29" s="57">
        <v>453.97434095999995</v>
      </c>
      <c r="X29" s="57">
        <v>68.096151144000004</v>
      </c>
      <c r="Y29" s="57">
        <v>68.096151144000004</v>
      </c>
      <c r="Z29" s="57">
        <v>54.476920915199997</v>
      </c>
      <c r="AA29" s="57"/>
      <c r="AB29" s="57"/>
      <c r="AC29" s="57"/>
      <c r="AD29" s="57"/>
    </row>
    <row r="30" spans="1:30" x14ac:dyDescent="0.25">
      <c r="A30" s="56" t="s">
        <v>79</v>
      </c>
      <c r="B30" t="s">
        <v>46</v>
      </c>
      <c r="C30" t="s">
        <v>41</v>
      </c>
      <c r="D30" t="s">
        <v>42</v>
      </c>
      <c r="E30" t="s">
        <v>43</v>
      </c>
      <c r="F30" s="57">
        <v>456.24421266479999</v>
      </c>
      <c r="G30" s="57">
        <v>387.80758076507999</v>
      </c>
      <c r="H30" s="57">
        <v>296.55873823211999</v>
      </c>
      <c r="I30" s="57">
        <v>456.24421266479999</v>
      </c>
      <c r="J30" s="57">
        <v>387.80758076507999</v>
      </c>
      <c r="K30" s="57">
        <v>296.55873823211999</v>
      </c>
      <c r="L30" s="57">
        <v>1815.8973638399998</v>
      </c>
      <c r="M30" s="57">
        <v>1543.5127592639999</v>
      </c>
      <c r="N30" s="57">
        <v>1180.333286496</v>
      </c>
      <c r="O30" s="57">
        <v>1815.8973638399998</v>
      </c>
      <c r="P30" s="57">
        <v>1543.5127592639999</v>
      </c>
      <c r="Q30" s="57">
        <v>1180.333286496</v>
      </c>
      <c r="R30" s="57"/>
      <c r="S30" s="57"/>
      <c r="T30" s="57"/>
      <c r="U30" s="57"/>
      <c r="V30" s="57"/>
      <c r="W30" s="57"/>
      <c r="X30" s="57">
        <v>83.985253077599992</v>
      </c>
      <c r="Y30" s="57">
        <v>71.387465115959998</v>
      </c>
      <c r="Z30" s="57"/>
      <c r="AA30" s="57"/>
      <c r="AB30" s="57"/>
      <c r="AC30" s="57"/>
      <c r="AD30" s="57"/>
    </row>
    <row r="31" spans="1:30" x14ac:dyDescent="0.25">
      <c r="A31" s="56" t="s">
        <v>80</v>
      </c>
      <c r="B31" t="s">
        <v>43</v>
      </c>
      <c r="C31" t="s">
        <v>41</v>
      </c>
      <c r="D31" t="s">
        <v>42</v>
      </c>
      <c r="E31" t="s">
        <v>46</v>
      </c>
      <c r="F31" s="57">
        <v>380.20351055399999</v>
      </c>
      <c r="G31" s="57">
        <v>331.40126890080001</v>
      </c>
      <c r="H31" s="57">
        <v>304.16280844319999</v>
      </c>
      <c r="I31" s="57">
        <v>380.20351055399999</v>
      </c>
      <c r="J31" s="57">
        <v>331.40126890080001</v>
      </c>
      <c r="K31" s="57">
        <v>304.16280844319999</v>
      </c>
      <c r="L31" s="57">
        <v>1532.1634007399998</v>
      </c>
      <c r="M31" s="57">
        <v>1190.5477091676</v>
      </c>
      <c r="N31" s="57">
        <v>1225.7307205919999</v>
      </c>
      <c r="O31" s="57">
        <v>1532.1634007399998</v>
      </c>
      <c r="P31" s="57">
        <v>1190.5477091676</v>
      </c>
      <c r="Q31" s="57">
        <v>1225.7307205919999</v>
      </c>
      <c r="R31" s="57">
        <v>1688.7845483711999</v>
      </c>
      <c r="S31" s="57">
        <v>1222.689786064919</v>
      </c>
      <c r="T31" s="57">
        <v>1351.0276386969601</v>
      </c>
      <c r="U31" s="57"/>
      <c r="V31" s="57"/>
      <c r="W31" s="57"/>
      <c r="X31" s="57"/>
      <c r="Y31" s="57"/>
      <c r="Z31" s="57"/>
      <c r="AA31" s="57">
        <v>193</v>
      </c>
      <c r="AB31" s="57">
        <v>57.9</v>
      </c>
      <c r="AC31" s="57">
        <v>154.4</v>
      </c>
      <c r="AD31" s="57">
        <v>453.97434095999995</v>
      </c>
    </row>
    <row r="32" spans="1:30" x14ac:dyDescent="0.25">
      <c r="A32" s="56" t="s">
        <v>81</v>
      </c>
      <c r="B32" t="s">
        <v>46</v>
      </c>
      <c r="C32" t="s">
        <v>47</v>
      </c>
      <c r="D32" t="s">
        <v>42</v>
      </c>
      <c r="E32" t="s">
        <v>43</v>
      </c>
      <c r="F32" s="57">
        <v>700</v>
      </c>
      <c r="G32" s="57">
        <v>700</v>
      </c>
      <c r="H32" s="57">
        <v>350</v>
      </c>
      <c r="I32" s="57">
        <v>700</v>
      </c>
      <c r="J32" s="57">
        <v>700</v>
      </c>
      <c r="K32" s="57">
        <v>350</v>
      </c>
      <c r="L32" s="57">
        <v>7000</v>
      </c>
      <c r="M32" s="57">
        <v>6000</v>
      </c>
      <c r="N32" s="57">
        <v>5000</v>
      </c>
      <c r="O32" s="57">
        <v>7000</v>
      </c>
      <c r="P32" s="57">
        <v>6000</v>
      </c>
      <c r="Q32" s="57">
        <v>5000</v>
      </c>
      <c r="R32" s="57"/>
      <c r="S32" s="57"/>
      <c r="T32" s="57"/>
      <c r="U32" s="57"/>
      <c r="V32" s="57"/>
      <c r="W32" s="57"/>
      <c r="X32" s="57">
        <v>35</v>
      </c>
      <c r="Y32" s="57">
        <v>35</v>
      </c>
      <c r="Z32" s="57">
        <v>35</v>
      </c>
      <c r="AA32" s="57"/>
      <c r="AB32" s="57"/>
      <c r="AC32" s="57"/>
      <c r="AD32" s="57"/>
    </row>
    <row r="33" spans="1:30" x14ac:dyDescent="0.25">
      <c r="A33" s="56" t="s">
        <v>82</v>
      </c>
      <c r="B33" t="s">
        <v>40</v>
      </c>
      <c r="C33" t="s">
        <v>47</v>
      </c>
      <c r="D33" t="s">
        <v>45</v>
      </c>
      <c r="E33" t="s">
        <v>40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x14ac:dyDescent="0.25">
      <c r="A34" s="56" t="s">
        <v>84</v>
      </c>
      <c r="B34" t="s">
        <v>46</v>
      </c>
      <c r="C34" t="s">
        <v>41</v>
      </c>
      <c r="D34" t="s">
        <v>42</v>
      </c>
      <c r="E34" t="s">
        <v>46</v>
      </c>
      <c r="F34" s="57">
        <v>567.46792619999997</v>
      </c>
      <c r="G34" s="57">
        <v>533.41985062799995</v>
      </c>
      <c r="H34" s="57">
        <v>533.41985062799995</v>
      </c>
      <c r="I34" s="57">
        <v>510.72113357999996</v>
      </c>
      <c r="J34" s="57">
        <v>510.72113357999996</v>
      </c>
      <c r="K34" s="57">
        <v>476.673058008</v>
      </c>
      <c r="L34" s="57"/>
      <c r="M34" s="57"/>
      <c r="N34" s="57"/>
      <c r="O34" s="57"/>
      <c r="P34" s="57"/>
      <c r="Q34" s="57"/>
      <c r="R34" s="57">
        <v>624.21471881999992</v>
      </c>
      <c r="S34" s="57">
        <v>624.21471881999992</v>
      </c>
      <c r="T34" s="57">
        <v>624.21471881999992</v>
      </c>
      <c r="U34" s="57">
        <v>453.97434095999995</v>
      </c>
      <c r="V34" s="57">
        <v>453.97434095999995</v>
      </c>
      <c r="W34" s="57">
        <v>453.97434095999995</v>
      </c>
      <c r="X34" s="57">
        <v>45.397434095999998</v>
      </c>
      <c r="Y34" s="57">
        <v>45.397434095999998</v>
      </c>
      <c r="Z34" s="57">
        <v>38.587818981599995</v>
      </c>
      <c r="AA34" s="57">
        <v>2837.3396309999998</v>
      </c>
      <c r="AB34" s="57">
        <v>1815.8973638399998</v>
      </c>
      <c r="AC34" s="57">
        <v>907.9486819199999</v>
      </c>
      <c r="AD34" s="57"/>
    </row>
    <row r="35" spans="1:30" x14ac:dyDescent="0.25">
      <c r="A35" s="56" t="s">
        <v>85</v>
      </c>
      <c r="B35" t="s">
        <v>46</v>
      </c>
      <c r="C35" t="s">
        <v>41</v>
      </c>
      <c r="D35" t="s">
        <v>42</v>
      </c>
      <c r="E35" t="s">
        <v>43</v>
      </c>
      <c r="F35" s="57">
        <v>567.46792619999997</v>
      </c>
      <c r="G35" s="57">
        <v>482.34773726999998</v>
      </c>
      <c r="H35" s="57">
        <v>425.60094464999997</v>
      </c>
      <c r="I35" s="57">
        <v>567.46792619999997</v>
      </c>
      <c r="J35" s="57">
        <v>482.34773726999998</v>
      </c>
      <c r="K35" s="57">
        <v>425.60094464999997</v>
      </c>
      <c r="L35" s="57">
        <v>3121.0735940999998</v>
      </c>
      <c r="M35" s="57">
        <v>2652.912554985</v>
      </c>
      <c r="N35" s="57">
        <v>2340.8051955749997</v>
      </c>
      <c r="O35" s="57">
        <v>3121.0735940999998</v>
      </c>
      <c r="P35" s="57">
        <v>2652.912554985</v>
      </c>
      <c r="Q35" s="57">
        <v>2340.8051955749997</v>
      </c>
      <c r="R35" s="57">
        <v>1134.9358523999999</v>
      </c>
      <c r="S35" s="57">
        <v>964.69547453999996</v>
      </c>
      <c r="T35" s="57"/>
      <c r="U35" s="57">
        <v>283.73396309999998</v>
      </c>
      <c r="V35" s="57">
        <v>241.17386863499999</v>
      </c>
      <c r="W35" s="57">
        <v>212.80047232499999</v>
      </c>
      <c r="X35" s="57">
        <v>85.120188929999998</v>
      </c>
      <c r="Y35" s="57">
        <v>72.352160590499992</v>
      </c>
      <c r="Z35" s="57">
        <v>63.840141697499995</v>
      </c>
      <c r="AA35" s="57"/>
      <c r="AB35" s="57"/>
      <c r="AC35" s="57"/>
      <c r="AD35" s="57">
        <v>851.20188929999995</v>
      </c>
    </row>
    <row r="36" spans="1:30" x14ac:dyDescent="0.25">
      <c r="A36" s="56" t="s">
        <v>86</v>
      </c>
      <c r="B36" t="s">
        <v>43</v>
      </c>
      <c r="C36" t="s">
        <v>41</v>
      </c>
      <c r="D36" t="s">
        <v>42</v>
      </c>
      <c r="E36" t="s">
        <v>43</v>
      </c>
      <c r="F36" s="57">
        <v>675</v>
      </c>
      <c r="G36" s="57">
        <v>610</v>
      </c>
      <c r="H36" s="57">
        <v>340</v>
      </c>
      <c r="I36" s="57">
        <v>675</v>
      </c>
      <c r="J36" s="57">
        <v>610</v>
      </c>
      <c r="K36" s="57">
        <v>340</v>
      </c>
      <c r="L36" s="57">
        <v>560</v>
      </c>
      <c r="M36" s="57">
        <v>500</v>
      </c>
      <c r="N36" s="57">
        <v>280</v>
      </c>
      <c r="O36" s="57">
        <v>560</v>
      </c>
      <c r="P36" s="57">
        <v>500</v>
      </c>
      <c r="Q36" s="57">
        <v>280</v>
      </c>
      <c r="R36" s="57"/>
      <c r="S36" s="57"/>
      <c r="T36" s="57"/>
      <c r="U36" s="57">
        <v>300</v>
      </c>
      <c r="V36" s="57">
        <v>270</v>
      </c>
      <c r="W36" s="57">
        <v>150</v>
      </c>
      <c r="X36" s="57">
        <v>60</v>
      </c>
      <c r="Y36" s="57">
        <v>54</v>
      </c>
      <c r="Z36" s="57">
        <v>30</v>
      </c>
      <c r="AA36" s="57"/>
      <c r="AB36" s="57"/>
      <c r="AC36" s="57"/>
      <c r="AD36" s="57">
        <v>700</v>
      </c>
    </row>
    <row r="37" spans="1:30" x14ac:dyDescent="0.25">
      <c r="A37" s="56" t="s">
        <v>87</v>
      </c>
      <c r="B37" t="s">
        <v>46</v>
      </c>
      <c r="C37" t="s">
        <v>47</v>
      </c>
      <c r="D37" t="s">
        <v>48</v>
      </c>
      <c r="E37" t="s">
        <v>46</v>
      </c>
      <c r="F37" s="57">
        <v>600</v>
      </c>
      <c r="G37" s="57">
        <v>528</v>
      </c>
      <c r="H37" s="57">
        <v>528</v>
      </c>
      <c r="I37" s="57">
        <v>600</v>
      </c>
      <c r="J37" s="57">
        <v>528</v>
      </c>
      <c r="K37" s="57">
        <v>528</v>
      </c>
      <c r="L37" s="57">
        <v>4200</v>
      </c>
      <c r="M37" s="57">
        <v>5043</v>
      </c>
      <c r="N37" s="57">
        <v>5043</v>
      </c>
      <c r="O37" s="57">
        <v>4200</v>
      </c>
      <c r="P37" s="57">
        <v>5384</v>
      </c>
      <c r="Q37" s="57">
        <v>5384</v>
      </c>
      <c r="R37" s="57"/>
      <c r="S37" s="57"/>
      <c r="T37" s="57"/>
      <c r="U37" s="57">
        <v>200</v>
      </c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x14ac:dyDescent="0.25">
      <c r="A38" s="56" t="s">
        <v>88</v>
      </c>
      <c r="B38" t="s">
        <v>40</v>
      </c>
      <c r="C38" t="s">
        <v>44</v>
      </c>
      <c r="D38" t="s">
        <v>42</v>
      </c>
      <c r="E38" t="s">
        <v>40</v>
      </c>
      <c r="F38" s="57">
        <v>1000</v>
      </c>
      <c r="G38" s="57">
        <v>1000</v>
      </c>
      <c r="H38" s="57">
        <v>850</v>
      </c>
      <c r="I38" s="57">
        <v>1000</v>
      </c>
      <c r="J38" s="57">
        <v>1000</v>
      </c>
      <c r="K38" s="57">
        <v>850</v>
      </c>
      <c r="L38" s="57">
        <v>4000</v>
      </c>
      <c r="M38" s="57">
        <v>4000</v>
      </c>
      <c r="N38" s="57">
        <v>4000</v>
      </c>
      <c r="O38" s="57">
        <v>4000</v>
      </c>
      <c r="P38" s="57">
        <v>4000</v>
      </c>
      <c r="Q38" s="57">
        <v>4000</v>
      </c>
      <c r="R38" s="57"/>
      <c r="S38" s="57"/>
      <c r="T38" s="57"/>
      <c r="U38" s="57"/>
      <c r="V38" s="57"/>
      <c r="W38" s="57"/>
      <c r="X38" s="57">
        <v>125</v>
      </c>
      <c r="Y38" s="57">
        <v>125</v>
      </c>
      <c r="Z38" s="57">
        <v>125</v>
      </c>
      <c r="AA38" s="57"/>
      <c r="AB38" s="57"/>
      <c r="AC38" s="57"/>
      <c r="AD38" s="57"/>
    </row>
    <row r="39" spans="1:30" x14ac:dyDescent="0.25">
      <c r="A39" s="56" t="s">
        <v>89</v>
      </c>
      <c r="B39" t="s">
        <v>46</v>
      </c>
      <c r="C39" t="s">
        <v>47</v>
      </c>
      <c r="D39" t="s">
        <v>42</v>
      </c>
      <c r="E39" t="s">
        <v>43</v>
      </c>
      <c r="F39" s="57">
        <v>950</v>
      </c>
      <c r="G39" s="57"/>
      <c r="H39" s="57"/>
      <c r="I39" s="57">
        <v>950</v>
      </c>
      <c r="J39" s="57"/>
      <c r="K39" s="57"/>
      <c r="L39" s="57">
        <v>4500</v>
      </c>
      <c r="M39" s="57"/>
      <c r="N39" s="57"/>
      <c r="O39" s="57">
        <v>4500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100</v>
      </c>
      <c r="AB39" s="57"/>
      <c r="AC39" s="57"/>
      <c r="AD39" s="57"/>
    </row>
    <row r="40" spans="1:30" x14ac:dyDescent="0.25">
      <c r="A40" s="56" t="s">
        <v>90</v>
      </c>
      <c r="B40" t="s">
        <v>43</v>
      </c>
      <c r="C40" t="s">
        <v>41</v>
      </c>
      <c r="D40" t="s">
        <v>42</v>
      </c>
      <c r="E40" t="s">
        <v>43</v>
      </c>
      <c r="F40" s="57">
        <v>600</v>
      </c>
      <c r="G40" s="57">
        <v>480</v>
      </c>
      <c r="H40" s="57">
        <v>384</v>
      </c>
      <c r="I40" s="57">
        <v>600</v>
      </c>
      <c r="J40" s="57">
        <v>480</v>
      </c>
      <c r="K40" s="57">
        <v>384</v>
      </c>
      <c r="L40" s="57">
        <v>2400</v>
      </c>
      <c r="M40" s="57"/>
      <c r="N40" s="57"/>
      <c r="O40" s="57">
        <v>2400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x14ac:dyDescent="0.25">
      <c r="A41" s="56" t="s">
        <v>91</v>
      </c>
      <c r="B41" t="s">
        <v>46</v>
      </c>
      <c r="C41" t="s">
        <v>41</v>
      </c>
      <c r="D41" t="s">
        <v>42</v>
      </c>
      <c r="E41" t="s">
        <v>43</v>
      </c>
      <c r="F41" s="57">
        <v>900</v>
      </c>
      <c r="G41" s="57">
        <v>830</v>
      </c>
      <c r="H41" s="57">
        <v>830</v>
      </c>
      <c r="I41" s="57">
        <v>900</v>
      </c>
      <c r="J41" s="57">
        <v>830</v>
      </c>
      <c r="K41" s="57">
        <v>830</v>
      </c>
      <c r="L41" s="57">
        <v>5800</v>
      </c>
      <c r="M41" s="57">
        <v>5300</v>
      </c>
      <c r="N41" s="57">
        <v>5300</v>
      </c>
      <c r="O41" s="57">
        <v>5800</v>
      </c>
      <c r="P41" s="57">
        <v>5300</v>
      </c>
      <c r="Q41" s="57">
        <v>5300</v>
      </c>
      <c r="R41" s="57">
        <v>1800</v>
      </c>
      <c r="S41" s="57">
        <v>1800</v>
      </c>
      <c r="T41" s="57">
        <v>1800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x14ac:dyDescent="0.25">
      <c r="A42" s="56" t="s">
        <v>92</v>
      </c>
      <c r="B42" t="s">
        <v>43</v>
      </c>
      <c r="C42" t="s">
        <v>41</v>
      </c>
      <c r="D42" t="s">
        <v>42</v>
      </c>
      <c r="E42" t="s">
        <v>40</v>
      </c>
      <c r="F42" s="57">
        <v>742</v>
      </c>
      <c r="G42" s="57">
        <v>630</v>
      </c>
      <c r="H42" s="57">
        <v>441</v>
      </c>
      <c r="I42" s="57">
        <v>742</v>
      </c>
      <c r="J42" s="57">
        <v>630</v>
      </c>
      <c r="K42" s="57">
        <v>441</v>
      </c>
      <c r="L42" s="57">
        <v>4454</v>
      </c>
      <c r="M42" s="57">
        <v>3786</v>
      </c>
      <c r="N42" s="57">
        <v>2650.2</v>
      </c>
      <c r="O42" s="57">
        <v>4454</v>
      </c>
      <c r="P42" s="57">
        <v>3786</v>
      </c>
      <c r="Q42" s="57">
        <v>2650.2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5">
      <c r="A43" s="56" t="s">
        <v>93</v>
      </c>
      <c r="B43" t="s">
        <v>40</v>
      </c>
      <c r="C43" t="s">
        <v>44</v>
      </c>
      <c r="D43" t="s">
        <v>42</v>
      </c>
      <c r="E43" t="s">
        <v>43</v>
      </c>
      <c r="F43" s="57">
        <v>706</v>
      </c>
      <c r="G43" s="57">
        <v>706</v>
      </c>
      <c r="H43" s="57">
        <v>706</v>
      </c>
      <c r="I43" s="57">
        <v>706</v>
      </c>
      <c r="J43" s="57">
        <v>706</v>
      </c>
      <c r="K43" s="57">
        <v>706</v>
      </c>
      <c r="L43" s="57">
        <v>3000</v>
      </c>
      <c r="M43" s="57">
        <v>3000</v>
      </c>
      <c r="N43" s="57">
        <v>3000</v>
      </c>
      <c r="O43" s="57">
        <v>3000</v>
      </c>
      <c r="P43" s="57">
        <v>3000</v>
      </c>
      <c r="Q43" s="57">
        <v>3000</v>
      </c>
      <c r="R43" s="57"/>
      <c r="S43" s="57"/>
      <c r="T43" s="57"/>
      <c r="U43" s="57">
        <v>150</v>
      </c>
      <c r="V43" s="57">
        <v>150</v>
      </c>
      <c r="W43" s="57">
        <v>150</v>
      </c>
      <c r="X43" s="57"/>
      <c r="Y43" s="57"/>
      <c r="Z43" s="57"/>
      <c r="AA43" s="57"/>
      <c r="AB43" s="57"/>
      <c r="AC43" s="57"/>
      <c r="AD43" s="57"/>
    </row>
    <row r="49" spans="1:30" x14ac:dyDescent="0.25">
      <c r="A49" s="60" t="s">
        <v>94</v>
      </c>
      <c r="F49" s="61">
        <v>707.12057369248259</v>
      </c>
      <c r="G49" s="61">
        <v>640.51080086584147</v>
      </c>
      <c r="H49" s="61">
        <v>527.25356877668469</v>
      </c>
      <c r="I49" s="61">
        <v>694.21573307662072</v>
      </c>
      <c r="J49" s="61">
        <v>628.35720143353387</v>
      </c>
      <c r="K49" s="61">
        <v>517.36190234420474</v>
      </c>
      <c r="L49" s="61">
        <v>3980.4363482799313</v>
      </c>
      <c r="M49" s="61">
        <v>3717.6009007458633</v>
      </c>
      <c r="N49" s="61">
        <v>3200.3352248670494</v>
      </c>
      <c r="O49" s="61">
        <v>3956.7305577213106</v>
      </c>
      <c r="P49" s="61">
        <v>3704.0421836978639</v>
      </c>
      <c r="Q49" s="61">
        <v>3227.8134560478829</v>
      </c>
      <c r="R49" s="61">
        <v>1690.3952230659331</v>
      </c>
      <c r="S49" s="61">
        <v>1559.16056507541</v>
      </c>
      <c r="T49" s="61">
        <v>1461.842443168551</v>
      </c>
      <c r="U49" s="61">
        <v>305.95384183039999</v>
      </c>
      <c r="V49" s="61">
        <v>316.67288715315379</v>
      </c>
      <c r="W49" s="61">
        <v>258.49287055818462</v>
      </c>
      <c r="X49" s="61">
        <v>107.72591488880001</v>
      </c>
      <c r="Y49" s="61">
        <v>106.77863945231232</v>
      </c>
      <c r="Z49" s="61">
        <v>76.294399820928348</v>
      </c>
      <c r="AA49" s="61">
        <v>1587.6615114399999</v>
      </c>
      <c r="AB49" s="61">
        <v>1654.3921243549999</v>
      </c>
      <c r="AC49" s="61">
        <v>1115.2671710337499</v>
      </c>
      <c r="AD49" s="61">
        <v>1186.035246052</v>
      </c>
    </row>
    <row r="50" spans="1:30" x14ac:dyDescent="0.25">
      <c r="D50" s="60" t="s">
        <v>95</v>
      </c>
      <c r="F50" s="62">
        <v>29</v>
      </c>
      <c r="G50" s="62">
        <v>26</v>
      </c>
      <c r="H50" s="62">
        <v>25</v>
      </c>
      <c r="I50" s="62">
        <v>29</v>
      </c>
      <c r="J50" s="62">
        <v>26</v>
      </c>
      <c r="K50" s="62">
        <v>25</v>
      </c>
      <c r="L50" s="62">
        <v>29</v>
      </c>
      <c r="M50" s="62">
        <v>25</v>
      </c>
      <c r="N50" s="62">
        <v>24</v>
      </c>
      <c r="O50" s="62">
        <v>29</v>
      </c>
      <c r="P50" s="62">
        <v>25</v>
      </c>
      <c r="Q50" s="62">
        <v>24</v>
      </c>
      <c r="R50" s="62">
        <v>12</v>
      </c>
      <c r="S50" s="62">
        <v>12</v>
      </c>
      <c r="T50" s="62">
        <v>9</v>
      </c>
      <c r="U50" s="62">
        <v>15</v>
      </c>
      <c r="V50" s="62">
        <v>13</v>
      </c>
      <c r="W50" s="62">
        <v>13</v>
      </c>
      <c r="X50" s="62">
        <v>14</v>
      </c>
      <c r="Y50" s="62">
        <v>13</v>
      </c>
      <c r="Z50" s="62">
        <v>12</v>
      </c>
      <c r="AA50" s="62">
        <v>10</v>
      </c>
      <c r="AB50" s="62">
        <v>8</v>
      </c>
      <c r="AC50" s="62">
        <v>8</v>
      </c>
      <c r="AD50" s="62">
        <v>10</v>
      </c>
    </row>
    <row r="51" spans="1:30" x14ac:dyDescent="0.25">
      <c r="D51" t="s">
        <v>96</v>
      </c>
      <c r="E51" s="63" t="s">
        <v>97</v>
      </c>
      <c r="F51" s="61">
        <v>1000</v>
      </c>
      <c r="G51" s="61">
        <v>1000</v>
      </c>
      <c r="H51" s="61">
        <v>850</v>
      </c>
      <c r="I51" s="61">
        <v>1000</v>
      </c>
      <c r="J51" s="61">
        <v>1000</v>
      </c>
      <c r="K51" s="61">
        <v>850</v>
      </c>
      <c r="L51" s="61">
        <v>7000</v>
      </c>
      <c r="M51" s="61">
        <v>6860.6872277579996</v>
      </c>
      <c r="N51" s="61">
        <v>5488.5497822063999</v>
      </c>
      <c r="O51" s="61">
        <v>7000</v>
      </c>
      <c r="P51" s="61">
        <v>6860.6872277579996</v>
      </c>
      <c r="Q51" s="61">
        <v>5674.6792619999997</v>
      </c>
      <c r="R51" s="61">
        <v>3000</v>
      </c>
      <c r="S51" s="61">
        <v>3000</v>
      </c>
      <c r="T51" s="61">
        <v>3000</v>
      </c>
      <c r="U51" s="61">
        <v>1000</v>
      </c>
      <c r="V51" s="61">
        <v>1000</v>
      </c>
      <c r="W51" s="61">
        <v>650</v>
      </c>
      <c r="X51" s="61">
        <v>500</v>
      </c>
      <c r="Y51" s="61">
        <v>500</v>
      </c>
      <c r="Z51" s="61">
        <v>250</v>
      </c>
      <c r="AA51" s="61">
        <v>4950</v>
      </c>
      <c r="AB51" s="61">
        <v>4950</v>
      </c>
      <c r="AC51" s="61">
        <v>3465</v>
      </c>
      <c r="AD51" s="61">
        <v>2400</v>
      </c>
    </row>
    <row r="52" spans="1:30" x14ac:dyDescent="0.25">
      <c r="D52" t="s">
        <v>98</v>
      </c>
      <c r="E52" s="63" t="s">
        <v>97</v>
      </c>
      <c r="F52" s="61">
        <v>226.98717047999997</v>
      </c>
      <c r="G52" s="61">
        <v>226.98717047999997</v>
      </c>
      <c r="H52" s="61">
        <v>280.32915554279998</v>
      </c>
      <c r="I52" s="61">
        <v>226.98717047999997</v>
      </c>
      <c r="J52" s="61">
        <v>226.98717047999997</v>
      </c>
      <c r="K52" s="61">
        <v>280.32915554279998</v>
      </c>
      <c r="L52" s="61">
        <v>560</v>
      </c>
      <c r="M52" s="61">
        <v>500</v>
      </c>
      <c r="N52" s="61">
        <v>280</v>
      </c>
      <c r="O52" s="61">
        <v>560</v>
      </c>
      <c r="P52" s="61">
        <v>500</v>
      </c>
      <c r="Q52" s="61">
        <v>280</v>
      </c>
      <c r="R52" s="61">
        <v>624.21471881999992</v>
      </c>
      <c r="S52" s="61">
        <v>624.21471881999992</v>
      </c>
      <c r="T52" s="61">
        <v>624.21471881999992</v>
      </c>
      <c r="U52" s="61">
        <v>130.517623026</v>
      </c>
      <c r="V52" s="61">
        <v>130.517623026</v>
      </c>
      <c r="W52" s="61">
        <v>84.836454966899993</v>
      </c>
      <c r="X52" s="61">
        <v>21.563781195600001</v>
      </c>
      <c r="Y52" s="61">
        <v>15.889101933599999</v>
      </c>
      <c r="Z52" s="61">
        <v>10.327916256839998</v>
      </c>
      <c r="AA52" s="61">
        <v>100</v>
      </c>
      <c r="AB52" s="61">
        <v>57.9</v>
      </c>
      <c r="AC52" s="61">
        <v>154.4</v>
      </c>
      <c r="AD52" s="61">
        <v>453.97434095999995</v>
      </c>
    </row>
    <row r="54" spans="1:30" x14ac:dyDescent="0.25">
      <c r="A54" s="60" t="s">
        <v>99</v>
      </c>
      <c r="F54" s="62"/>
    </row>
    <row r="55" spans="1:30" x14ac:dyDescent="0.25">
      <c r="A55" s="64">
        <v>16</v>
      </c>
      <c r="B55" t="s">
        <v>100</v>
      </c>
      <c r="C55" t="s">
        <v>40</v>
      </c>
      <c r="D55" t="s">
        <v>101</v>
      </c>
      <c r="F55" s="65">
        <v>826.349830849</v>
      </c>
      <c r="G55" s="65">
        <v>810.69670804449993</v>
      </c>
      <c r="H55" s="65">
        <v>614.54370899566663</v>
      </c>
      <c r="I55" s="65">
        <v>802.00047232500003</v>
      </c>
      <c r="J55" s="65">
        <v>783.09734952050007</v>
      </c>
      <c r="K55" s="65">
        <v>595.1220569743333</v>
      </c>
      <c r="L55" s="65">
        <v>4538.9964191899999</v>
      </c>
      <c r="M55" s="65">
        <v>4376.9543662374999</v>
      </c>
      <c r="N55" s="65">
        <v>3405.5106942199996</v>
      </c>
      <c r="O55" s="65">
        <v>4482.2496265700001</v>
      </c>
      <c r="P55" s="65">
        <v>4306.0208754625</v>
      </c>
      <c r="Q55" s="65">
        <v>3449.6470884799996</v>
      </c>
      <c r="R55" s="65">
        <v>2103.2905682666665</v>
      </c>
      <c r="S55" s="65">
        <v>1920.4636496933333</v>
      </c>
      <c r="T55" s="65">
        <v>1920.4636496933333</v>
      </c>
      <c r="U55" s="65">
        <v>351.722754834</v>
      </c>
      <c r="V55" s="65">
        <v>402.15344354249999</v>
      </c>
      <c r="W55" s="65">
        <v>304.70542701112498</v>
      </c>
      <c r="X55" s="65">
        <v>205</v>
      </c>
      <c r="Y55" s="65">
        <v>258.33333333333331</v>
      </c>
      <c r="Z55" s="65">
        <v>157.5</v>
      </c>
      <c r="AA55" s="65">
        <v>1499.3188708499999</v>
      </c>
      <c r="AB55" s="65">
        <v>1570.7798769999999</v>
      </c>
      <c r="AC55" s="65">
        <v>1218.4962287833334</v>
      </c>
      <c r="AD55" s="65">
        <v>1301.7254100866667</v>
      </c>
    </row>
    <row r="56" spans="1:30" x14ac:dyDescent="0.25">
      <c r="A56" s="64"/>
      <c r="C56" t="s">
        <v>40</v>
      </c>
      <c r="D56" t="s">
        <v>95</v>
      </c>
      <c r="F56" s="66">
        <v>10</v>
      </c>
      <c r="G56" s="66">
        <v>8</v>
      </c>
      <c r="H56" s="66">
        <v>9</v>
      </c>
      <c r="I56" s="66">
        <v>10</v>
      </c>
      <c r="J56" s="66">
        <v>8</v>
      </c>
      <c r="K56" s="66">
        <v>9</v>
      </c>
      <c r="L56" s="66">
        <v>10</v>
      </c>
      <c r="M56" s="66">
        <v>8</v>
      </c>
      <c r="N56" s="66">
        <v>9</v>
      </c>
      <c r="O56" s="66">
        <v>10</v>
      </c>
      <c r="P56" s="66">
        <v>8</v>
      </c>
      <c r="Q56" s="66">
        <v>9</v>
      </c>
      <c r="R56" s="66">
        <v>3</v>
      </c>
      <c r="S56" s="66">
        <v>3</v>
      </c>
      <c r="T56" s="66">
        <v>3</v>
      </c>
      <c r="U56" s="66">
        <v>5</v>
      </c>
      <c r="V56" s="66">
        <v>4</v>
      </c>
      <c r="W56" s="66">
        <v>4</v>
      </c>
      <c r="X56" s="66">
        <v>4</v>
      </c>
      <c r="Y56" s="66">
        <v>3</v>
      </c>
      <c r="Z56" s="66">
        <v>3</v>
      </c>
      <c r="AA56" s="66">
        <v>4</v>
      </c>
      <c r="AB56" s="66">
        <v>3</v>
      </c>
      <c r="AC56" s="66">
        <v>3</v>
      </c>
      <c r="AD56" s="66">
        <v>3</v>
      </c>
    </row>
    <row r="57" spans="1:30" x14ac:dyDescent="0.25">
      <c r="A57" s="64">
        <v>16</v>
      </c>
      <c r="B57" t="s">
        <v>100</v>
      </c>
      <c r="C57" t="s">
        <v>43</v>
      </c>
      <c r="D57" t="s">
        <v>101</v>
      </c>
      <c r="F57" s="65">
        <v>663.95192084557141</v>
      </c>
      <c r="G57" s="65">
        <v>571.14507989439073</v>
      </c>
      <c r="H57" s="65">
        <v>479.98859828207668</v>
      </c>
      <c r="I57" s="65">
        <v>663.95192084557141</v>
      </c>
      <c r="J57" s="65">
        <v>571.14507989439073</v>
      </c>
      <c r="K57" s="65">
        <v>479.98859828207668</v>
      </c>
      <c r="L57" s="65">
        <v>3820.7017671652002</v>
      </c>
      <c r="M57" s="65">
        <v>3456.9876830445382</v>
      </c>
      <c r="N57" s="65">
        <v>3105.3932023531002</v>
      </c>
      <c r="O57" s="65">
        <v>3820.7017671652002</v>
      </c>
      <c r="P57" s="65">
        <v>3456.9876830445382</v>
      </c>
      <c r="Q57" s="65">
        <v>3105.3932023531002</v>
      </c>
      <c r="R57" s="65">
        <v>1653.9743409600001</v>
      </c>
      <c r="S57" s="65">
        <v>1589.926265388</v>
      </c>
      <c r="T57" s="65">
        <v>1302.6495606400001</v>
      </c>
      <c r="U57" s="65">
        <v>272.08993904074998</v>
      </c>
      <c r="V57" s="65">
        <v>256.76992723262498</v>
      </c>
      <c r="W57" s="65">
        <v>210.95140853148752</v>
      </c>
      <c r="X57" s="65">
        <v>72.970671793400001</v>
      </c>
      <c r="Y57" s="65">
        <v>63.590609848007496</v>
      </c>
      <c r="Z57" s="65">
        <v>51.877854124220001</v>
      </c>
      <c r="AA57" s="65">
        <v>2016.6666666666667</v>
      </c>
      <c r="AB57" s="65">
        <v>2925</v>
      </c>
      <c r="AC57" s="65">
        <v>1822.5</v>
      </c>
      <c r="AD57" s="65">
        <v>1020.2403778600001</v>
      </c>
    </row>
    <row r="58" spans="1:30" x14ac:dyDescent="0.25">
      <c r="A58" s="64"/>
      <c r="C58" t="s">
        <v>43</v>
      </c>
      <c r="D58" t="s">
        <v>95</v>
      </c>
      <c r="F58" s="66">
        <v>14</v>
      </c>
      <c r="G58" s="66">
        <v>13</v>
      </c>
      <c r="H58" s="66">
        <v>12</v>
      </c>
      <c r="I58" s="66">
        <v>14</v>
      </c>
      <c r="J58" s="66">
        <v>13</v>
      </c>
      <c r="K58" s="66">
        <v>12</v>
      </c>
      <c r="L58" s="66">
        <v>15</v>
      </c>
      <c r="M58" s="66">
        <v>13</v>
      </c>
      <c r="N58" s="66">
        <v>12</v>
      </c>
      <c r="O58" s="66">
        <v>15</v>
      </c>
      <c r="P58" s="66">
        <v>13</v>
      </c>
      <c r="Q58" s="66">
        <v>12</v>
      </c>
      <c r="R58" s="66">
        <v>5</v>
      </c>
      <c r="S58" s="66">
        <v>5</v>
      </c>
      <c r="T58" s="66">
        <v>3</v>
      </c>
      <c r="U58" s="66">
        <v>8</v>
      </c>
      <c r="V58" s="66">
        <v>8</v>
      </c>
      <c r="W58" s="66">
        <v>8</v>
      </c>
      <c r="X58" s="66">
        <v>8</v>
      </c>
      <c r="Y58" s="66">
        <v>8</v>
      </c>
      <c r="Z58" s="66">
        <v>7</v>
      </c>
      <c r="AA58" s="66">
        <v>3</v>
      </c>
      <c r="AB58" s="66">
        <v>2</v>
      </c>
      <c r="AC58" s="66">
        <v>2</v>
      </c>
      <c r="AD58" s="66">
        <v>5</v>
      </c>
    </row>
    <row r="59" spans="1:30" x14ac:dyDescent="0.25">
      <c r="A59" s="64">
        <v>4</v>
      </c>
      <c r="B59" t="s">
        <v>100</v>
      </c>
      <c r="C59" t="s">
        <v>46</v>
      </c>
      <c r="D59" t="s">
        <v>101</v>
      </c>
      <c r="F59" s="65">
        <v>586.91785918849996</v>
      </c>
      <c r="G59" s="65">
        <v>535.70527988219999</v>
      </c>
      <c r="H59" s="65">
        <v>472.64566476779999</v>
      </c>
      <c r="I59" s="65">
        <v>566.73116103350003</v>
      </c>
      <c r="J59" s="65">
        <v>524.40560062019995</v>
      </c>
      <c r="K59" s="65">
        <v>454.5214666128</v>
      </c>
      <c r="L59" s="65">
        <v>3244.0544669133328</v>
      </c>
      <c r="M59" s="65">
        <v>3327.8492363892001</v>
      </c>
      <c r="N59" s="65">
        <v>2964.5769068640002</v>
      </c>
      <c r="O59" s="65">
        <v>3204.0544669133328</v>
      </c>
      <c r="P59" s="65">
        <v>3404.0159030558666</v>
      </c>
      <c r="Q59" s="65">
        <v>3051.9935735306667</v>
      </c>
      <c r="R59" s="65">
        <v>1570.9997557303998</v>
      </c>
      <c r="S59" s="65">
        <v>1335.6348349616394</v>
      </c>
      <c r="T59" s="65">
        <v>1162.4141191723199</v>
      </c>
      <c r="U59" s="65">
        <v>326.98717047999997</v>
      </c>
      <c r="V59" s="65">
        <v>453.97434095999995</v>
      </c>
      <c r="W59" s="65">
        <v>453.97434095999995</v>
      </c>
      <c r="X59" s="65">
        <v>52.198717047999999</v>
      </c>
      <c r="Y59" s="65">
        <v>52.198717047999999</v>
      </c>
      <c r="Z59" s="65">
        <v>39.943909490799996</v>
      </c>
      <c r="AA59" s="65">
        <v>1276.4465436666667</v>
      </c>
      <c r="AB59" s="65">
        <v>890.93245461333333</v>
      </c>
      <c r="AC59" s="65">
        <v>540.54956063999998</v>
      </c>
      <c r="AD59" s="65">
        <v>1426.98717048</v>
      </c>
    </row>
    <row r="60" spans="1:30" x14ac:dyDescent="0.25">
      <c r="C60" t="s">
        <v>46</v>
      </c>
      <c r="D60" t="s">
        <v>95</v>
      </c>
      <c r="F60" s="66">
        <v>4</v>
      </c>
      <c r="G60" s="66">
        <v>4</v>
      </c>
      <c r="H60" s="66">
        <v>4</v>
      </c>
      <c r="I60" s="66">
        <v>4</v>
      </c>
      <c r="J60" s="66">
        <v>4</v>
      </c>
      <c r="K60" s="66">
        <v>4</v>
      </c>
      <c r="L60" s="66">
        <v>3</v>
      </c>
      <c r="M60" s="66">
        <v>3</v>
      </c>
      <c r="N60" s="66">
        <v>3</v>
      </c>
      <c r="O60" s="66">
        <v>3</v>
      </c>
      <c r="P60" s="66">
        <v>3</v>
      </c>
      <c r="Q60" s="66">
        <v>3</v>
      </c>
      <c r="R60" s="66">
        <v>3</v>
      </c>
      <c r="S60" s="66">
        <v>3</v>
      </c>
      <c r="T60" s="66">
        <v>3</v>
      </c>
      <c r="U60" s="66">
        <v>2</v>
      </c>
      <c r="V60" s="66">
        <v>1</v>
      </c>
      <c r="W60" s="66">
        <v>1</v>
      </c>
      <c r="X60" s="66">
        <v>2</v>
      </c>
      <c r="Y60" s="66">
        <v>2</v>
      </c>
      <c r="Z60" s="66">
        <v>2</v>
      </c>
      <c r="AA60" s="66">
        <v>3</v>
      </c>
      <c r="AB60" s="66">
        <v>3</v>
      </c>
      <c r="AC60" s="66">
        <v>3</v>
      </c>
      <c r="AD60" s="66">
        <v>2</v>
      </c>
    </row>
    <row r="61" spans="1:30" x14ac:dyDescent="0.25">
      <c r="A61" s="60" t="s">
        <v>102</v>
      </c>
    </row>
    <row r="62" spans="1:30" x14ac:dyDescent="0.25">
      <c r="A62" s="64">
        <v>21</v>
      </c>
      <c r="B62" t="s">
        <v>100</v>
      </c>
      <c r="C62" t="s">
        <v>42</v>
      </c>
      <c r="D62" t="s">
        <v>101</v>
      </c>
      <c r="F62" s="65">
        <v>712.29534865937774</v>
      </c>
      <c r="G62" s="65">
        <v>638.97919135669872</v>
      </c>
      <c r="H62" s="65">
        <v>520.97872287166592</v>
      </c>
      <c r="I62" s="65">
        <v>707.80941573604446</v>
      </c>
      <c r="J62" s="65">
        <v>636.32044329505175</v>
      </c>
      <c r="K62" s="65">
        <v>516.71420565872472</v>
      </c>
      <c r="L62" s="65">
        <v>3871.0241789292941</v>
      </c>
      <c r="M62" s="65">
        <v>3543.6521186889731</v>
      </c>
      <c r="N62" s="65">
        <v>3069.8483008171597</v>
      </c>
      <c r="O62" s="65">
        <v>3863.9653553998824</v>
      </c>
      <c r="P62" s="65">
        <v>3536.1521186889731</v>
      </c>
      <c r="Q62" s="65">
        <v>3121.3450934371594</v>
      </c>
      <c r="R62" s="65">
        <v>1531.5928345988998</v>
      </c>
      <c r="S62" s="65">
        <v>1379.4908476131147</v>
      </c>
      <c r="T62" s="65">
        <v>1332.0831412167083</v>
      </c>
      <c r="U62" s="65">
        <v>299.86555604777777</v>
      </c>
      <c r="V62" s="65">
        <v>286.24776777388888</v>
      </c>
      <c r="W62" s="65">
        <v>247.2856513655</v>
      </c>
      <c r="X62" s="65">
        <v>79.159902724760002</v>
      </c>
      <c r="Y62" s="65">
        <v>72.22332109464601</v>
      </c>
      <c r="Z62" s="65">
        <v>61.96720906603332</v>
      </c>
      <c r="AA62" s="65">
        <v>1952.7798769999997</v>
      </c>
      <c r="AB62" s="65">
        <v>2092.0273989679999</v>
      </c>
      <c r="AC62" s="65">
        <v>1499.6774736540001</v>
      </c>
      <c r="AD62" s="65">
        <v>1142.5293717100001</v>
      </c>
    </row>
    <row r="63" spans="1:30" x14ac:dyDescent="0.25">
      <c r="A63" s="64"/>
      <c r="C63" t="s">
        <v>42</v>
      </c>
      <c r="D63" t="s">
        <v>95</v>
      </c>
      <c r="F63" s="66">
        <v>18</v>
      </c>
      <c r="G63" s="66">
        <v>17</v>
      </c>
      <c r="H63" s="66">
        <v>17</v>
      </c>
      <c r="I63" s="66">
        <v>18</v>
      </c>
      <c r="J63" s="66">
        <v>17</v>
      </c>
      <c r="K63" s="66">
        <v>17</v>
      </c>
      <c r="L63" s="66">
        <v>17</v>
      </c>
      <c r="M63" s="66">
        <v>15</v>
      </c>
      <c r="N63" s="66">
        <v>15</v>
      </c>
      <c r="O63" s="66">
        <v>17</v>
      </c>
      <c r="P63" s="66">
        <v>15</v>
      </c>
      <c r="Q63" s="66">
        <v>15</v>
      </c>
      <c r="R63" s="66">
        <v>8</v>
      </c>
      <c r="S63" s="66">
        <v>8</v>
      </c>
      <c r="T63" s="66">
        <v>7</v>
      </c>
      <c r="U63" s="66">
        <v>9</v>
      </c>
      <c r="V63" s="66">
        <v>9</v>
      </c>
      <c r="W63" s="66">
        <v>9</v>
      </c>
      <c r="X63" s="66">
        <v>10</v>
      </c>
      <c r="Y63" s="66">
        <v>10</v>
      </c>
      <c r="Z63" s="66">
        <v>9</v>
      </c>
      <c r="AA63" s="66">
        <v>6</v>
      </c>
      <c r="AB63" s="66">
        <v>5</v>
      </c>
      <c r="AC63" s="66">
        <v>5</v>
      </c>
      <c r="AD63" s="66">
        <v>6</v>
      </c>
    </row>
    <row r="64" spans="1:30" x14ac:dyDescent="0.25">
      <c r="A64" s="64">
        <v>7</v>
      </c>
      <c r="B64" t="s">
        <v>100</v>
      </c>
      <c r="C64" t="s">
        <v>45</v>
      </c>
      <c r="D64" t="s">
        <v>101</v>
      </c>
      <c r="F64" s="65">
        <v>726.74679261999995</v>
      </c>
      <c r="G64" s="65">
        <v>725.66239015999997</v>
      </c>
      <c r="H64" s="65">
        <v>644</v>
      </c>
      <c r="I64" s="65">
        <v>726.74679261999995</v>
      </c>
      <c r="J64" s="65">
        <v>725.66239015999997</v>
      </c>
      <c r="K64" s="65">
        <v>644</v>
      </c>
      <c r="L64" s="65">
        <v>3320.3573594099998</v>
      </c>
      <c r="M64" s="65">
        <v>3199.9264792133326</v>
      </c>
      <c r="N64" s="65">
        <v>3059.6866666666665</v>
      </c>
      <c r="O64" s="65">
        <v>3320.3573594099998</v>
      </c>
      <c r="P64" s="65">
        <v>3199.9264792133326</v>
      </c>
      <c r="Q64" s="65">
        <v>3059.6866666666665</v>
      </c>
      <c r="R64" s="65">
        <v>3000</v>
      </c>
      <c r="S64" s="65">
        <v>3000</v>
      </c>
      <c r="T64" s="65">
        <v>3000</v>
      </c>
      <c r="U64" s="65">
        <v>205</v>
      </c>
      <c r="V64" s="65">
        <v>205</v>
      </c>
      <c r="W64" s="65">
        <v>250</v>
      </c>
      <c r="X64" s="65">
        <v>500</v>
      </c>
      <c r="Y64" s="65">
        <v>500</v>
      </c>
      <c r="Z64" s="65">
        <v>250</v>
      </c>
      <c r="AA64" s="65">
        <v>1500</v>
      </c>
      <c r="AB64" s="65">
        <v>1500</v>
      </c>
      <c r="AC64" s="65">
        <v>1000</v>
      </c>
      <c r="AD64" s="65">
        <v>1200</v>
      </c>
    </row>
    <row r="65" spans="1:30" x14ac:dyDescent="0.25">
      <c r="A65" s="64"/>
      <c r="C65" t="s">
        <v>45</v>
      </c>
      <c r="D65" t="s">
        <v>95</v>
      </c>
      <c r="F65" s="66">
        <v>4</v>
      </c>
      <c r="G65" s="66">
        <v>3</v>
      </c>
      <c r="H65" s="66">
        <v>3</v>
      </c>
      <c r="I65" s="66">
        <v>4</v>
      </c>
      <c r="J65" s="66">
        <v>3</v>
      </c>
      <c r="K65" s="66">
        <v>3</v>
      </c>
      <c r="L65" s="66">
        <v>4</v>
      </c>
      <c r="M65" s="66">
        <v>3</v>
      </c>
      <c r="N65" s="66">
        <v>3</v>
      </c>
      <c r="O65" s="66">
        <v>4</v>
      </c>
      <c r="P65" s="66">
        <v>3</v>
      </c>
      <c r="Q65" s="66">
        <v>3</v>
      </c>
      <c r="R65" s="66">
        <v>1</v>
      </c>
      <c r="S65" s="66">
        <v>1</v>
      </c>
      <c r="T65" s="66">
        <v>1</v>
      </c>
      <c r="U65" s="66">
        <v>2</v>
      </c>
      <c r="V65" s="66">
        <v>2</v>
      </c>
      <c r="W65" s="66">
        <v>1</v>
      </c>
      <c r="X65" s="66">
        <v>1</v>
      </c>
      <c r="Y65" s="66">
        <v>1</v>
      </c>
      <c r="Z65" s="66">
        <v>1</v>
      </c>
      <c r="AA65" s="66">
        <v>1</v>
      </c>
      <c r="AB65" s="66">
        <v>1</v>
      </c>
      <c r="AC65" s="66">
        <v>1</v>
      </c>
      <c r="AD65" s="66">
        <v>1</v>
      </c>
    </row>
    <row r="66" spans="1:30" x14ac:dyDescent="0.25">
      <c r="A66" s="64">
        <v>5</v>
      </c>
      <c r="B66" t="s">
        <v>100</v>
      </c>
      <c r="C66" t="s">
        <v>48</v>
      </c>
      <c r="D66" t="s">
        <v>101</v>
      </c>
      <c r="F66" s="65">
        <v>741.52042509249998</v>
      </c>
      <c r="G66" s="65">
        <v>694.33333333333337</v>
      </c>
      <c r="H66" s="65">
        <v>537.66666666666663</v>
      </c>
      <c r="I66" s="65">
        <v>709.02042509249998</v>
      </c>
      <c r="J66" s="65">
        <v>651</v>
      </c>
      <c r="K66" s="65">
        <v>509.66666666666669</v>
      </c>
      <c r="L66" s="65">
        <v>5076.8028339499997</v>
      </c>
      <c r="M66" s="65">
        <v>5231</v>
      </c>
      <c r="N66" s="65">
        <v>4181</v>
      </c>
      <c r="O66" s="65">
        <v>5076.8028339499997</v>
      </c>
      <c r="P66" s="65">
        <v>5344.666666666667</v>
      </c>
      <c r="Q66" s="65">
        <v>4294.666666666667</v>
      </c>
      <c r="R66" s="65">
        <v>1040</v>
      </c>
      <c r="S66" s="65">
        <v>832</v>
      </c>
      <c r="T66" s="65">
        <v>832</v>
      </c>
      <c r="U66" s="65">
        <v>450</v>
      </c>
      <c r="V66" s="65">
        <v>1000</v>
      </c>
      <c r="W66" s="65">
        <v>400</v>
      </c>
      <c r="X66" s="65">
        <v>97.5</v>
      </c>
      <c r="Y66" s="65">
        <v>150</v>
      </c>
      <c r="Z66" s="65">
        <v>97.5</v>
      </c>
      <c r="AA66" s="65">
        <v>829.96792619999997</v>
      </c>
      <c r="AB66" s="65">
        <v>375</v>
      </c>
      <c r="AC66" s="65">
        <v>243.75</v>
      </c>
      <c r="AD66" s="65">
        <v>1400</v>
      </c>
    </row>
    <row r="67" spans="1:30" x14ac:dyDescent="0.25">
      <c r="A67" s="64"/>
      <c r="C67" t="s">
        <v>48</v>
      </c>
      <c r="D67" t="s">
        <v>95</v>
      </c>
      <c r="F67" s="66">
        <v>4</v>
      </c>
      <c r="G67" s="66">
        <v>3</v>
      </c>
      <c r="H67" s="66">
        <v>3</v>
      </c>
      <c r="I67" s="66">
        <v>4</v>
      </c>
      <c r="J67" s="66">
        <v>3</v>
      </c>
      <c r="K67" s="66">
        <v>3</v>
      </c>
      <c r="L67" s="66">
        <v>4</v>
      </c>
      <c r="M67" s="66">
        <v>3</v>
      </c>
      <c r="N67" s="66">
        <v>3</v>
      </c>
      <c r="O67" s="66">
        <v>4</v>
      </c>
      <c r="P67" s="66">
        <v>3</v>
      </c>
      <c r="Q67" s="66">
        <v>3</v>
      </c>
      <c r="R67" s="66">
        <v>1</v>
      </c>
      <c r="S67" s="66">
        <v>1</v>
      </c>
      <c r="T67" s="66">
        <v>1</v>
      </c>
      <c r="U67" s="66">
        <v>3</v>
      </c>
      <c r="V67" s="66">
        <v>1</v>
      </c>
      <c r="W67" s="66">
        <v>2</v>
      </c>
      <c r="X67" s="66">
        <v>2</v>
      </c>
      <c r="Y67" s="66">
        <v>1</v>
      </c>
      <c r="Z67" s="66">
        <v>1</v>
      </c>
      <c r="AA67" s="66">
        <v>2</v>
      </c>
      <c r="AB67" s="66">
        <v>1</v>
      </c>
      <c r="AC67" s="66">
        <v>1</v>
      </c>
      <c r="AD67" s="66">
        <v>1</v>
      </c>
    </row>
    <row r="68" spans="1:30" x14ac:dyDescent="0.25">
      <c r="A68" s="60" t="s">
        <v>103</v>
      </c>
    </row>
    <row r="69" spans="1:30" x14ac:dyDescent="0.25">
      <c r="A69" s="64">
        <v>20</v>
      </c>
      <c r="B69" t="s">
        <v>100</v>
      </c>
      <c r="C69" t="s">
        <v>41</v>
      </c>
      <c r="D69" t="s">
        <v>101</v>
      </c>
      <c r="F69" s="65">
        <v>637.24782631835285</v>
      </c>
      <c r="G69" s="65">
        <v>554.25493332574251</v>
      </c>
      <c r="H69" s="65">
        <v>482.73860084450746</v>
      </c>
      <c r="I69" s="65">
        <v>627.23368644423533</v>
      </c>
      <c r="J69" s="65">
        <v>547.16158424824255</v>
      </c>
      <c r="K69" s="65">
        <v>473.51724704375755</v>
      </c>
      <c r="L69" s="65">
        <v>3519.8602188948748</v>
      </c>
      <c r="M69" s="65">
        <v>3227.7472273461858</v>
      </c>
      <c r="N69" s="65">
        <v>2780.1791445792287</v>
      </c>
      <c r="O69" s="65">
        <v>3484.3934735073749</v>
      </c>
      <c r="P69" s="65">
        <v>3187.2138040461859</v>
      </c>
      <c r="Q69" s="65">
        <v>2747.7524059392281</v>
      </c>
      <c r="R69" s="65">
        <v>1263.8118286652</v>
      </c>
      <c r="S69" s="65">
        <v>1157.7559719708197</v>
      </c>
      <c r="T69" s="65">
        <v>1176.6382078873919</v>
      </c>
      <c r="U69" s="65">
        <v>292.29931703177778</v>
      </c>
      <c r="V69" s="65">
        <v>294.76671985262499</v>
      </c>
      <c r="W69" s="65">
        <v>237.95395657910001</v>
      </c>
      <c r="X69" s="65">
        <v>71.018089827022223</v>
      </c>
      <c r="Y69" s="65">
        <v>64.890289110007501</v>
      </c>
      <c r="Z69" s="65">
        <v>52.390399693020001</v>
      </c>
      <c r="AA69" s="65">
        <v>2660.1132103333334</v>
      </c>
      <c r="AB69" s="65">
        <v>2274.59912128</v>
      </c>
      <c r="AC69" s="65">
        <v>1509.1162273066666</v>
      </c>
      <c r="AD69" s="65">
        <v>1022.90749436</v>
      </c>
    </row>
    <row r="70" spans="1:30" x14ac:dyDescent="0.25">
      <c r="C70" t="s">
        <v>41</v>
      </c>
      <c r="D70" t="s">
        <v>95</v>
      </c>
      <c r="F70" s="66">
        <v>17</v>
      </c>
      <c r="G70" s="66">
        <v>16</v>
      </c>
      <c r="H70" s="66">
        <v>16</v>
      </c>
      <c r="I70" s="66">
        <v>17</v>
      </c>
      <c r="J70" s="66">
        <v>16</v>
      </c>
      <c r="K70" s="66">
        <v>16</v>
      </c>
      <c r="L70" s="66">
        <v>16</v>
      </c>
      <c r="M70" s="66">
        <v>14</v>
      </c>
      <c r="N70" s="66">
        <v>14</v>
      </c>
      <c r="O70" s="66">
        <v>16</v>
      </c>
      <c r="P70" s="66">
        <v>14</v>
      </c>
      <c r="Q70" s="66">
        <v>14</v>
      </c>
      <c r="R70" s="66">
        <v>6</v>
      </c>
      <c r="S70" s="66">
        <v>6</v>
      </c>
      <c r="T70" s="66">
        <v>5</v>
      </c>
      <c r="U70" s="66">
        <v>9</v>
      </c>
      <c r="V70" s="66">
        <v>8</v>
      </c>
      <c r="W70" s="66">
        <v>9</v>
      </c>
      <c r="X70" s="66">
        <v>9</v>
      </c>
      <c r="Y70" s="66">
        <v>8</v>
      </c>
      <c r="Z70" s="66">
        <v>7</v>
      </c>
      <c r="AA70" s="66">
        <v>3</v>
      </c>
      <c r="AB70" s="66">
        <v>3</v>
      </c>
      <c r="AC70" s="66">
        <v>3</v>
      </c>
      <c r="AD70" s="66">
        <v>7</v>
      </c>
    </row>
    <row r="71" spans="1:30" x14ac:dyDescent="0.25">
      <c r="A71" s="64">
        <v>5</v>
      </c>
      <c r="B71" t="s">
        <v>100</v>
      </c>
      <c r="C71" t="s">
        <v>44</v>
      </c>
      <c r="D71" t="s">
        <v>101</v>
      </c>
      <c r="F71" s="65">
        <v>830.82089741749996</v>
      </c>
      <c r="G71" s="65">
        <v>852.40062976666661</v>
      </c>
      <c r="H71" s="65">
        <v>759.84053530166659</v>
      </c>
      <c r="I71" s="65">
        <v>830.82089741749996</v>
      </c>
      <c r="J71" s="65">
        <v>852.40062976666661</v>
      </c>
      <c r="K71" s="65">
        <v>759.84053530166659</v>
      </c>
      <c r="L71" s="65">
        <v>4445.4726494500001</v>
      </c>
      <c r="M71" s="65">
        <v>4035.7371119333329</v>
      </c>
      <c r="N71" s="65">
        <v>3941.1591242333329</v>
      </c>
      <c r="O71" s="65">
        <v>4445.4726494500001</v>
      </c>
      <c r="P71" s="65">
        <v>4035.7371119333329</v>
      </c>
      <c r="Q71" s="65">
        <v>4224.8930873333329</v>
      </c>
      <c r="R71" s="65">
        <v>2269.8717047999999</v>
      </c>
      <c r="S71" s="65">
        <v>1929.3909490799999</v>
      </c>
      <c r="T71" s="65">
        <v>1929.3909490799999</v>
      </c>
      <c r="U71" s="65">
        <v>174.306887085</v>
      </c>
      <c r="V71" s="65">
        <v>174.306887085</v>
      </c>
      <c r="W71" s="65">
        <v>159.41085402224999</v>
      </c>
      <c r="X71" s="65">
        <v>125</v>
      </c>
      <c r="Y71" s="65">
        <v>125</v>
      </c>
      <c r="Z71" s="65">
        <v>125</v>
      </c>
      <c r="AA71" s="65">
        <v>1986.1377416999999</v>
      </c>
      <c r="AB71" s="65">
        <v>2837.3396309999998</v>
      </c>
      <c r="AC71" s="65">
        <v>2411.7386863500001</v>
      </c>
      <c r="AD71" s="65"/>
    </row>
    <row r="72" spans="1:30" x14ac:dyDescent="0.25">
      <c r="C72" t="s">
        <v>44</v>
      </c>
      <c r="D72" t="s">
        <v>95</v>
      </c>
      <c r="F72" s="66">
        <v>4</v>
      </c>
      <c r="G72" s="66">
        <v>3</v>
      </c>
      <c r="H72" s="66">
        <v>3</v>
      </c>
      <c r="I72" s="66">
        <v>4</v>
      </c>
      <c r="J72" s="66">
        <v>3</v>
      </c>
      <c r="K72" s="66">
        <v>3</v>
      </c>
      <c r="L72" s="66">
        <v>4</v>
      </c>
      <c r="M72" s="66">
        <v>3</v>
      </c>
      <c r="N72" s="66">
        <v>3</v>
      </c>
      <c r="O72" s="66">
        <v>4</v>
      </c>
      <c r="P72" s="66">
        <v>3</v>
      </c>
      <c r="Q72" s="66">
        <v>3</v>
      </c>
      <c r="R72" s="66">
        <v>1</v>
      </c>
      <c r="S72" s="66">
        <v>1</v>
      </c>
      <c r="T72" s="66">
        <v>1</v>
      </c>
      <c r="U72" s="66">
        <v>2</v>
      </c>
      <c r="V72" s="66">
        <v>2</v>
      </c>
      <c r="W72" s="66">
        <v>2</v>
      </c>
      <c r="X72" s="66">
        <v>1</v>
      </c>
      <c r="Y72" s="66">
        <v>1</v>
      </c>
      <c r="Z72" s="66">
        <v>1</v>
      </c>
      <c r="AA72" s="66">
        <v>2</v>
      </c>
      <c r="AB72" s="66">
        <v>1</v>
      </c>
      <c r="AC72" s="66">
        <v>1</v>
      </c>
      <c r="AD72" s="66"/>
    </row>
    <row r="73" spans="1:30" x14ac:dyDescent="0.25">
      <c r="A73" s="64">
        <v>11</v>
      </c>
      <c r="B73" t="s">
        <v>100</v>
      </c>
      <c r="C73" t="s">
        <v>47</v>
      </c>
      <c r="D73" t="s">
        <v>101</v>
      </c>
      <c r="F73" s="65">
        <v>821.42857142857144</v>
      </c>
      <c r="G73" s="65">
        <v>771.33333333333337</v>
      </c>
      <c r="H73" s="65">
        <v>529.66666666666663</v>
      </c>
      <c r="I73" s="65">
        <v>799.42857142857144</v>
      </c>
      <c r="J73" s="65">
        <v>745.91666666666663</v>
      </c>
      <c r="K73" s="65">
        <v>513.04166666666663</v>
      </c>
      <c r="L73" s="65">
        <v>4791.625</v>
      </c>
      <c r="M73" s="65">
        <v>4663.4785714285708</v>
      </c>
      <c r="N73" s="65">
        <v>3723.1514285714284</v>
      </c>
      <c r="O73" s="65">
        <v>4776.625</v>
      </c>
      <c r="P73" s="65">
        <v>4696.1214285714286</v>
      </c>
      <c r="Q73" s="65">
        <v>3760.6157142857141</v>
      </c>
      <c r="R73" s="65">
        <v>2360</v>
      </c>
      <c r="S73" s="65">
        <v>2210.5</v>
      </c>
      <c r="T73" s="65">
        <v>1781.3333333333333</v>
      </c>
      <c r="U73" s="65">
        <v>402.5</v>
      </c>
      <c r="V73" s="65">
        <v>470</v>
      </c>
      <c r="W73" s="65">
        <v>450</v>
      </c>
      <c r="X73" s="65">
        <v>186</v>
      </c>
      <c r="Y73" s="65">
        <v>186</v>
      </c>
      <c r="Z73" s="65">
        <v>105.95</v>
      </c>
      <c r="AA73" s="65">
        <v>784.8</v>
      </c>
      <c r="AB73" s="65">
        <v>893.5</v>
      </c>
      <c r="AC73" s="65">
        <v>495.76249999999999</v>
      </c>
      <c r="AD73" s="65">
        <v>1566.6666666666667</v>
      </c>
    </row>
    <row r="74" spans="1:30" x14ac:dyDescent="0.25">
      <c r="C74" t="s">
        <v>47</v>
      </c>
      <c r="D74" t="s">
        <v>95</v>
      </c>
      <c r="F74" s="66">
        <v>7</v>
      </c>
      <c r="G74" s="66">
        <v>6</v>
      </c>
      <c r="H74" s="66">
        <v>6</v>
      </c>
      <c r="I74" s="66">
        <v>7</v>
      </c>
      <c r="J74" s="66">
        <v>6</v>
      </c>
      <c r="K74" s="66">
        <v>6</v>
      </c>
      <c r="L74" s="66">
        <v>8</v>
      </c>
      <c r="M74" s="66">
        <v>7</v>
      </c>
      <c r="N74" s="66">
        <v>7</v>
      </c>
      <c r="O74" s="66">
        <v>8</v>
      </c>
      <c r="P74" s="66">
        <v>7</v>
      </c>
      <c r="Q74" s="66">
        <v>7</v>
      </c>
      <c r="R74" s="66">
        <v>4</v>
      </c>
      <c r="S74" s="66">
        <v>4</v>
      </c>
      <c r="T74" s="66">
        <v>3</v>
      </c>
      <c r="U74" s="66">
        <v>4</v>
      </c>
      <c r="V74" s="66">
        <v>3</v>
      </c>
      <c r="W74" s="66">
        <v>2</v>
      </c>
      <c r="X74" s="66">
        <v>4</v>
      </c>
      <c r="Y74" s="66">
        <v>4</v>
      </c>
      <c r="Z74" s="66">
        <v>4</v>
      </c>
      <c r="AA74" s="66">
        <v>5</v>
      </c>
      <c r="AB74" s="66">
        <v>4</v>
      </c>
      <c r="AC74" s="66">
        <v>4</v>
      </c>
      <c r="AD74" s="66">
        <v>3</v>
      </c>
    </row>
    <row r="75" spans="1:30" x14ac:dyDescent="0.25">
      <c r="A75" s="60" t="s">
        <v>104</v>
      </c>
      <c r="B75" s="64"/>
    </row>
    <row r="76" spans="1:30" x14ac:dyDescent="0.25">
      <c r="A76" s="64">
        <v>15</v>
      </c>
      <c r="B76" t="s">
        <v>100</v>
      </c>
      <c r="C76" t="s">
        <v>40</v>
      </c>
      <c r="D76" t="s">
        <v>101</v>
      </c>
      <c r="F76" s="65">
        <v>807.7964721127272</v>
      </c>
      <c r="G76" s="65">
        <v>768.28596270622211</v>
      </c>
      <c r="H76" s="65">
        <v>621.42933809610008</v>
      </c>
      <c r="I76" s="65">
        <v>797.47887345454546</v>
      </c>
      <c r="J76" s="65">
        <v>758.19764401822226</v>
      </c>
      <c r="K76" s="65">
        <v>612.34985127690004</v>
      </c>
      <c r="L76" s="65">
        <v>4605.7864926961811</v>
      </c>
      <c r="M76" s="65">
        <v>4401.552461962001</v>
      </c>
      <c r="N76" s="65">
        <v>3613.1386030186395</v>
      </c>
      <c r="O76" s="65">
        <v>4554.1984994052727</v>
      </c>
      <c r="P76" s="65">
        <v>4338.5004701620001</v>
      </c>
      <c r="Q76" s="65">
        <v>3652.8613578526397</v>
      </c>
      <c r="R76" s="65">
        <v>2156.6239016</v>
      </c>
      <c r="S76" s="65">
        <v>2043.1303163599998</v>
      </c>
      <c r="T76" s="65">
        <v>2043.1303163599998</v>
      </c>
      <c r="U76" s="65">
        <v>213.37339631</v>
      </c>
      <c r="V76" s="65">
        <v>215.60229569499998</v>
      </c>
      <c r="W76" s="65">
        <v>193.54595829207142</v>
      </c>
      <c r="X76" s="65">
        <v>180</v>
      </c>
      <c r="Y76" s="65">
        <v>204.25</v>
      </c>
      <c r="Z76" s="65">
        <v>136.125</v>
      </c>
      <c r="AA76" s="65">
        <v>2605.5688708500002</v>
      </c>
      <c r="AB76" s="65">
        <v>3095.7798769999995</v>
      </c>
      <c r="AC76" s="65">
        <v>2292.2462287833332</v>
      </c>
      <c r="AD76" s="65">
        <v>1288.794057565</v>
      </c>
    </row>
    <row r="77" spans="1:30" x14ac:dyDescent="0.25">
      <c r="C77" t="s">
        <v>40</v>
      </c>
      <c r="D77" t="s">
        <v>95</v>
      </c>
      <c r="F77" s="66">
        <v>11</v>
      </c>
      <c r="G77" s="66">
        <v>9</v>
      </c>
      <c r="H77" s="66">
        <v>10</v>
      </c>
      <c r="I77" s="66">
        <v>11</v>
      </c>
      <c r="J77" s="66">
        <v>9</v>
      </c>
      <c r="K77" s="66">
        <v>10</v>
      </c>
      <c r="L77" s="66">
        <v>11</v>
      </c>
      <c r="M77" s="66">
        <v>9</v>
      </c>
      <c r="N77" s="66">
        <v>10</v>
      </c>
      <c r="O77" s="66">
        <v>11</v>
      </c>
      <c r="P77" s="66">
        <v>9</v>
      </c>
      <c r="Q77" s="66">
        <v>10</v>
      </c>
      <c r="R77" s="66">
        <v>3</v>
      </c>
      <c r="S77" s="66">
        <v>3</v>
      </c>
      <c r="T77" s="66">
        <v>3</v>
      </c>
      <c r="U77" s="66">
        <v>7</v>
      </c>
      <c r="V77" s="66">
        <v>6</v>
      </c>
      <c r="W77" s="66">
        <v>7</v>
      </c>
      <c r="X77" s="66">
        <v>5</v>
      </c>
      <c r="Y77" s="66">
        <v>4</v>
      </c>
      <c r="Z77" s="66">
        <v>4</v>
      </c>
      <c r="AA77" s="66">
        <v>4</v>
      </c>
      <c r="AB77" s="66">
        <v>3</v>
      </c>
      <c r="AC77" s="66">
        <v>3</v>
      </c>
      <c r="AD77" s="66">
        <v>4</v>
      </c>
    </row>
    <row r="78" spans="1:30" x14ac:dyDescent="0.25">
      <c r="A78" s="64">
        <v>12</v>
      </c>
      <c r="B78" t="s">
        <v>100</v>
      </c>
      <c r="C78" t="s">
        <v>43</v>
      </c>
      <c r="D78" t="s">
        <v>101</v>
      </c>
      <c r="F78" s="65">
        <v>608.83948653079995</v>
      </c>
      <c r="G78" s="65">
        <v>547.45910994364442</v>
      </c>
      <c r="H78" s="65">
        <v>434.80828811825</v>
      </c>
      <c r="I78" s="65">
        <v>594.39504208635549</v>
      </c>
      <c r="J78" s="65">
        <v>533.01466549919996</v>
      </c>
      <c r="K78" s="65">
        <v>424.30828811825</v>
      </c>
      <c r="L78" s="65">
        <v>3133.2031722519996</v>
      </c>
      <c r="M78" s="65">
        <v>2892.9583385266219</v>
      </c>
      <c r="N78" s="65">
        <v>2398.4401105689753</v>
      </c>
      <c r="O78" s="65">
        <v>3133.2031722519996</v>
      </c>
      <c r="P78" s="65">
        <v>2892.9583385266219</v>
      </c>
      <c r="Q78" s="65">
        <v>2398.4401105689753</v>
      </c>
      <c r="R78" s="65">
        <v>1715.9301001928</v>
      </c>
      <c r="S78" s="65">
        <v>1509.9064096162297</v>
      </c>
      <c r="T78" s="65">
        <v>1030.3254402056534</v>
      </c>
      <c r="U78" s="65">
        <v>431.59710984519995</v>
      </c>
      <c r="V78" s="65">
        <v>425.59710984519995</v>
      </c>
      <c r="W78" s="65">
        <v>334.70269898172501</v>
      </c>
      <c r="X78" s="65">
        <v>74.914983084900001</v>
      </c>
      <c r="Y78" s="65">
        <v>71.996313269399991</v>
      </c>
      <c r="Z78" s="65">
        <v>48.076209293009995</v>
      </c>
      <c r="AA78" s="65">
        <v>572.66666666666663</v>
      </c>
      <c r="AB78" s="65">
        <v>444.3</v>
      </c>
      <c r="AC78" s="65">
        <v>192.71666666666667</v>
      </c>
      <c r="AD78" s="65">
        <v>863.49358524000002</v>
      </c>
    </row>
    <row r="79" spans="1:30" x14ac:dyDescent="0.25">
      <c r="C79" t="s">
        <v>43</v>
      </c>
      <c r="D79" t="s">
        <v>95</v>
      </c>
      <c r="F79" s="66">
        <v>9</v>
      </c>
      <c r="G79" s="66">
        <v>9</v>
      </c>
      <c r="H79" s="66">
        <v>8</v>
      </c>
      <c r="I79" s="66">
        <v>9</v>
      </c>
      <c r="J79" s="66">
        <v>9</v>
      </c>
      <c r="K79" s="66">
        <v>8</v>
      </c>
      <c r="L79" s="66">
        <v>10</v>
      </c>
      <c r="M79" s="66">
        <v>9</v>
      </c>
      <c r="N79" s="66">
        <v>8</v>
      </c>
      <c r="O79" s="66">
        <v>10</v>
      </c>
      <c r="P79" s="66">
        <v>9</v>
      </c>
      <c r="Q79" s="66">
        <v>8</v>
      </c>
      <c r="R79" s="66">
        <v>4</v>
      </c>
      <c r="S79" s="66">
        <v>4</v>
      </c>
      <c r="T79" s="66">
        <v>3</v>
      </c>
      <c r="U79" s="66">
        <v>5</v>
      </c>
      <c r="V79" s="66">
        <v>5</v>
      </c>
      <c r="W79" s="66">
        <v>4</v>
      </c>
      <c r="X79" s="66">
        <v>4</v>
      </c>
      <c r="Y79" s="66">
        <v>4</v>
      </c>
      <c r="Z79" s="66">
        <v>4</v>
      </c>
      <c r="AA79" s="66">
        <v>3</v>
      </c>
      <c r="AB79" s="66">
        <v>3</v>
      </c>
      <c r="AC79" s="66">
        <v>3</v>
      </c>
      <c r="AD79" s="66">
        <v>4</v>
      </c>
    </row>
    <row r="80" spans="1:30" x14ac:dyDescent="0.25">
      <c r="A80" s="64">
        <v>9</v>
      </c>
      <c r="B80" t="s">
        <v>100</v>
      </c>
      <c r="C80" t="s">
        <v>46</v>
      </c>
      <c r="D80" t="s">
        <v>101</v>
      </c>
      <c r="F80" s="65">
        <v>692.64750813310002</v>
      </c>
      <c r="G80" s="65">
        <v>601.65359552329721</v>
      </c>
      <c r="H80" s="65">
        <v>498.36850478716002</v>
      </c>
      <c r="I80" s="65">
        <v>682.55415905559994</v>
      </c>
      <c r="J80" s="65">
        <v>595.19663594501151</v>
      </c>
      <c r="K80" s="65">
        <v>488.01182012715998</v>
      </c>
      <c r="L80" s="65">
        <v>4348.1387082771425</v>
      </c>
      <c r="M80" s="65">
        <v>4048.2375523748328</v>
      </c>
      <c r="N80" s="65">
        <v>3581.5230803451668</v>
      </c>
      <c r="O80" s="65">
        <v>4330.9958511342857</v>
      </c>
      <c r="P80" s="65">
        <v>4086.3208857081663</v>
      </c>
      <c r="Q80" s="65">
        <v>3625.2314136785003</v>
      </c>
      <c r="R80" s="65">
        <v>1489.7876428049999</v>
      </c>
      <c r="S80" s="65">
        <v>1387.2275483399999</v>
      </c>
      <c r="T80" s="65">
        <v>1312.0715729399999</v>
      </c>
      <c r="U80" s="65">
        <v>312.56943468666663</v>
      </c>
      <c r="V80" s="65">
        <v>347.57410479749996</v>
      </c>
      <c r="W80" s="65">
        <v>333.38740664249997</v>
      </c>
      <c r="X80" s="65">
        <v>61.700575220719998</v>
      </c>
      <c r="Y80" s="65">
        <v>56.627411960491997</v>
      </c>
      <c r="Z80" s="65">
        <v>44.681990169774998</v>
      </c>
      <c r="AA80" s="65">
        <v>1245.4465436666667</v>
      </c>
      <c r="AB80" s="65">
        <v>1307.4486819199999</v>
      </c>
      <c r="AC80" s="65">
        <v>733.62434095999993</v>
      </c>
      <c r="AD80" s="65">
        <v>1625.60094465</v>
      </c>
    </row>
    <row r="81" spans="3:30" x14ac:dyDescent="0.25">
      <c r="C81" t="s">
        <v>46</v>
      </c>
      <c r="D81" t="s">
        <v>95</v>
      </c>
      <c r="F81" s="66">
        <v>8</v>
      </c>
      <c r="G81" s="66">
        <v>7</v>
      </c>
      <c r="H81" s="66">
        <v>7</v>
      </c>
      <c r="I81" s="66">
        <v>8</v>
      </c>
      <c r="J81" s="66">
        <v>7</v>
      </c>
      <c r="K81" s="66">
        <v>7</v>
      </c>
      <c r="L81" s="66">
        <v>7</v>
      </c>
      <c r="M81" s="66">
        <v>6</v>
      </c>
      <c r="N81" s="66">
        <v>6</v>
      </c>
      <c r="O81" s="66">
        <v>7</v>
      </c>
      <c r="P81" s="66">
        <v>6</v>
      </c>
      <c r="Q81" s="66">
        <v>6</v>
      </c>
      <c r="R81" s="66">
        <v>4</v>
      </c>
      <c r="S81" s="66">
        <v>4</v>
      </c>
      <c r="T81" s="66">
        <v>3</v>
      </c>
      <c r="U81" s="66">
        <v>3</v>
      </c>
      <c r="V81" s="66">
        <v>2</v>
      </c>
      <c r="W81" s="66">
        <v>2</v>
      </c>
      <c r="X81" s="66">
        <v>5</v>
      </c>
      <c r="Y81" s="66">
        <v>5</v>
      </c>
      <c r="Z81" s="66">
        <v>4</v>
      </c>
      <c r="AA81" s="66">
        <v>3</v>
      </c>
      <c r="AB81" s="66">
        <v>2</v>
      </c>
      <c r="AC81" s="66">
        <v>2</v>
      </c>
      <c r="AD81" s="66">
        <v>2</v>
      </c>
    </row>
  </sheetData>
  <mergeCells count="8">
    <mergeCell ref="X5:Z5"/>
    <mergeCell ref="AA5:AC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Summary</vt:lpstr>
      <vt:lpstr>USA-Canada</vt:lpstr>
      <vt:lpstr>Mexico</vt:lpstr>
      <vt:lpstr>Brazil</vt:lpstr>
      <vt:lpstr>Rest of LA</vt:lpstr>
      <vt:lpstr>UK</vt:lpstr>
      <vt:lpstr>Germany</vt:lpstr>
      <vt:lpstr>Benelux-Nordics</vt:lpstr>
      <vt:lpstr>Italy</vt:lpstr>
      <vt:lpstr>France</vt:lpstr>
      <vt:lpstr>E-Block</vt:lpstr>
      <vt:lpstr>Russia</vt:lpstr>
      <vt:lpstr>Africa</vt:lpstr>
      <vt:lpstr>Middle East</vt:lpstr>
      <vt:lpstr>Japan</vt:lpstr>
      <vt:lpstr>OZ-NZ</vt:lpstr>
      <vt:lpstr>Hong Kong</vt:lpstr>
      <vt:lpstr>China</vt:lpstr>
      <vt:lpstr>India</vt:lpstr>
      <vt:lpstr>Sing-Mal</vt:lpstr>
      <vt:lpstr>Indon-Phil-Thai</vt:lpstr>
      <vt:lpstr>Currencies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Dowsey</dc:creator>
  <cp:lastModifiedBy>Mike Dowsey</cp:lastModifiedBy>
  <dcterms:created xsi:type="dcterms:W3CDTF">2015-06-25T03:08:10Z</dcterms:created>
  <dcterms:modified xsi:type="dcterms:W3CDTF">2015-07-07T19:03:07Z</dcterms:modified>
</cp:coreProperties>
</file>