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defaultThemeVersion="166925"/>
  <mc:AlternateContent xmlns:mc="http://schemas.openxmlformats.org/markup-compatibility/2006">
    <mc:Choice Requires="x15">
      <x15ac:absPath xmlns:x15ac="http://schemas.microsoft.com/office/spreadsheetml/2010/11/ac" url="/Users/michelleshea/Desktop/"/>
    </mc:Choice>
  </mc:AlternateContent>
  <xr:revisionPtr revIDLastSave="0" documentId="8_{E0F5D966-1DE9-184B-A50F-19B095501745}" xr6:coauthVersionLast="45" xr6:coauthVersionMax="45" xr10:uidLastSave="{00000000-0000-0000-0000-000000000000}"/>
  <bookViews>
    <workbookView xWindow="17460" yWindow="3640" windowWidth="20740" windowHeight="11160" firstSheet="1" activeTab="3" xr2:uid="{00000000-000D-0000-FFFF-FFFF00000000}"/>
  </bookViews>
  <sheets>
    <sheet name="Notes and Disclosures" sheetId="13" r:id="rId1"/>
    <sheet name="SBA Checklist" sheetId="10" r:id="rId2"/>
    <sheet name="Paycheck PP Calculator" sheetId="4" r:id="rId3"/>
    <sheet name="Paycheck Cost Worksheet" sheetId="6" r:id="rId4"/>
    <sheet name="Payroll full year" sheetId="12" r:id="rId5"/>
    <sheet name="100k+ earners calculator" sheetId="9" state="hidden" r:id="rId6"/>
    <sheet name="Loan Forgiveness Calculator" sheetId="5" r:id="rId7"/>
    <sheet name="Loan Forgiveness Worksheet" sheetId="7" r:id="rId8"/>
  </sheets>
  <definedNames>
    <definedName name="_xlnm.Print_Area" localSheetId="1">'SBA Checklist'!$A$1:$E$54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 i="6" l="1"/>
  <c r="E35" i="12"/>
  <c r="D26" i="6"/>
  <c r="C26" i="6"/>
  <c r="B26" i="6"/>
  <c r="B25" i="5" l="1"/>
  <c r="B24" i="5"/>
  <c r="A16" i="4" l="1"/>
  <c r="H35" i="12"/>
  <c r="M35" i="12"/>
  <c r="L35" i="12"/>
  <c r="G35" i="12"/>
  <c r="F35" i="12"/>
  <c r="C35" i="12"/>
  <c r="C14" i="4" s="1"/>
  <c r="I12" i="12"/>
  <c r="I11" i="12"/>
  <c r="I13" i="12" l="1"/>
  <c r="I14" i="12" l="1"/>
  <c r="I15" i="12" l="1"/>
  <c r="I16" i="12" l="1"/>
  <c r="I17" i="12" l="1"/>
  <c r="I18" i="12" l="1"/>
  <c r="F26" i="6"/>
  <c r="I27" i="7"/>
  <c r="H27" i="7"/>
  <c r="G27" i="7"/>
  <c r="F27" i="7"/>
  <c r="E27" i="7"/>
  <c r="D27" i="7"/>
  <c r="C27" i="7"/>
  <c r="B27" i="7"/>
  <c r="J25" i="7"/>
  <c r="J24" i="7"/>
  <c r="J23" i="7"/>
  <c r="J22" i="7"/>
  <c r="O26" i="6"/>
  <c r="N26" i="6"/>
  <c r="M26" i="6"/>
  <c r="L26" i="6"/>
  <c r="K26" i="6"/>
  <c r="J26" i="6"/>
  <c r="I26" i="6"/>
  <c r="H26" i="6"/>
  <c r="G26" i="6"/>
  <c r="E26" i="6"/>
  <c r="P24" i="6"/>
  <c r="P23" i="6"/>
  <c r="P22" i="6"/>
  <c r="P21" i="6"/>
  <c r="I19" i="12" l="1"/>
  <c r="I20" i="12" l="1"/>
  <c r="J14" i="7"/>
  <c r="P13" i="6"/>
  <c r="I21" i="12" l="1"/>
  <c r="J20" i="7"/>
  <c r="P14" i="6"/>
  <c r="P12" i="6"/>
  <c r="P11" i="6"/>
  <c r="P10" i="6"/>
  <c r="H10" i="9"/>
  <c r="G10" i="9"/>
  <c r="H9" i="9"/>
  <c r="G9" i="9"/>
  <c r="H8" i="9"/>
  <c r="G8" i="9"/>
  <c r="H7" i="9"/>
  <c r="G7" i="9"/>
  <c r="H6" i="9"/>
  <c r="G6" i="9"/>
  <c r="G19" i="9" s="1"/>
  <c r="R12" i="9"/>
  <c r="S12" i="9"/>
  <c r="U12" i="9" s="1"/>
  <c r="T12" i="9"/>
  <c r="T21" i="9" s="1"/>
  <c r="L11" i="9"/>
  <c r="U11" i="9" s="1"/>
  <c r="M11" i="9"/>
  <c r="N11" i="9"/>
  <c r="O11" i="9"/>
  <c r="P11" i="9"/>
  <c r="Q11" i="9"/>
  <c r="R11" i="9"/>
  <c r="S11" i="9"/>
  <c r="T11" i="9"/>
  <c r="T10" i="9"/>
  <c r="S10" i="9"/>
  <c r="R10" i="9"/>
  <c r="Q10" i="9"/>
  <c r="P10" i="9"/>
  <c r="O10" i="9"/>
  <c r="N10" i="9"/>
  <c r="M10" i="9"/>
  <c r="L10" i="9"/>
  <c r="K10" i="9"/>
  <c r="J10" i="9"/>
  <c r="I10" i="9"/>
  <c r="T9" i="9"/>
  <c r="S9" i="9"/>
  <c r="R9" i="9"/>
  <c r="Q9" i="9"/>
  <c r="P9" i="9"/>
  <c r="O9" i="9"/>
  <c r="N9" i="9"/>
  <c r="M9" i="9"/>
  <c r="L9" i="9"/>
  <c r="K9" i="9"/>
  <c r="J9" i="9"/>
  <c r="I9" i="9"/>
  <c r="U9" i="9" s="1"/>
  <c r="T8" i="9"/>
  <c r="S8" i="9"/>
  <c r="R8" i="9"/>
  <c r="Q8" i="9"/>
  <c r="P8" i="9"/>
  <c r="O8" i="9"/>
  <c r="N8" i="9"/>
  <c r="M8" i="9"/>
  <c r="L8" i="9"/>
  <c r="K8" i="9"/>
  <c r="J8" i="9"/>
  <c r="I8" i="9"/>
  <c r="T7" i="9"/>
  <c r="S7" i="9"/>
  <c r="S21" i="9" s="1"/>
  <c r="R7" i="9"/>
  <c r="Q7" i="9"/>
  <c r="Q19" i="9" s="1"/>
  <c r="P7" i="9"/>
  <c r="O7" i="9"/>
  <c r="N7" i="9"/>
  <c r="M7" i="9"/>
  <c r="L7" i="9"/>
  <c r="K7" i="9"/>
  <c r="J7" i="9"/>
  <c r="I7" i="9"/>
  <c r="T6" i="9"/>
  <c r="S6" i="9"/>
  <c r="R6" i="9"/>
  <c r="Q6" i="9"/>
  <c r="P6" i="9"/>
  <c r="O6" i="9"/>
  <c r="O19" i="9" s="1"/>
  <c r="N6" i="9"/>
  <c r="M6" i="9"/>
  <c r="M19" i="9" s="1"/>
  <c r="L6" i="9"/>
  <c r="L19" i="9" s="1"/>
  <c r="K6" i="9"/>
  <c r="J6" i="9"/>
  <c r="I6" i="9"/>
  <c r="O21" i="9"/>
  <c r="H21" i="9" l="1"/>
  <c r="H19" i="9"/>
  <c r="G21" i="9"/>
  <c r="U8" i="9"/>
  <c r="U10" i="9"/>
  <c r="U7" i="9"/>
  <c r="J19" i="9"/>
  <c r="U6" i="9"/>
  <c r="K19" i="9"/>
  <c r="S19" i="9"/>
  <c r="I22" i="12"/>
  <c r="J12" i="7"/>
  <c r="K21" i="9"/>
  <c r="L21" i="9"/>
  <c r="R19" i="9"/>
  <c r="N19" i="9"/>
  <c r="T19" i="9"/>
  <c r="P19" i="9"/>
  <c r="I19" i="9"/>
  <c r="J21" i="9"/>
  <c r="N21" i="9"/>
  <c r="R21" i="9"/>
  <c r="P21" i="9"/>
  <c r="M21" i="9"/>
  <c r="Q21" i="9"/>
  <c r="I21" i="9"/>
  <c r="J8" i="7"/>
  <c r="B22" i="5" s="1"/>
  <c r="B27" i="5" s="1"/>
  <c r="J36" i="7"/>
  <c r="B16" i="5" s="1"/>
  <c r="J34" i="7"/>
  <c r="B14" i="5" s="1"/>
  <c r="J32" i="7"/>
  <c r="J31" i="7"/>
  <c r="P19" i="6"/>
  <c r="P18" i="6"/>
  <c r="P17" i="6"/>
  <c r="P16" i="6"/>
  <c r="P15" i="6"/>
  <c r="U19" i="9" l="1"/>
  <c r="P26" i="6"/>
  <c r="I23" i="12"/>
  <c r="B12" i="5"/>
  <c r="J13" i="7"/>
  <c r="J11" i="7"/>
  <c r="J18" i="7"/>
  <c r="J16" i="7"/>
  <c r="J19" i="7"/>
  <c r="I24" i="12" l="1"/>
  <c r="A27" i="5"/>
  <c r="J17" i="7"/>
  <c r="I25" i="12" l="1"/>
  <c r="A18" i="4"/>
  <c r="I26" i="12" l="1"/>
  <c r="J15" i="7"/>
  <c r="J27" i="7" s="1"/>
  <c r="J38" i="7" s="1"/>
  <c r="I27" i="12" l="1"/>
  <c r="I28" i="12" l="1"/>
  <c r="B10" i="5"/>
  <c r="B18" i="5" s="1"/>
  <c r="B29" i="5" s="1"/>
  <c r="B33" i="5" s="1"/>
  <c r="B35" i="5" s="1"/>
  <c r="I29" i="12" l="1"/>
  <c r="I30" i="12" l="1"/>
  <c r="I31" i="12" l="1"/>
  <c r="K35" i="12" l="1"/>
  <c r="I33" i="12"/>
  <c r="I32" i="12"/>
  <c r="J35" i="12" l="1"/>
  <c r="N35" i="12"/>
  <c r="I35" i="12"/>
  <c r="G37" i="12" l="1"/>
  <c r="C20" i="4" s="1"/>
  <c r="C22" i="4" s="1"/>
  <c r="C24" i="4" s="1"/>
</calcChain>
</file>

<file path=xl/sharedStrings.xml><?xml version="1.0" encoding="utf-8"?>
<sst xmlns="http://schemas.openxmlformats.org/spreadsheetml/2006/main" count="353" uniqueCount="259">
  <si>
    <t>Payroll</t>
  </si>
  <si>
    <t>Small Business Interruption Loans</t>
  </si>
  <si>
    <t>7(a) loan program</t>
  </si>
  <si>
    <t>blumshapiro</t>
  </si>
  <si>
    <t>CARES Act 2020</t>
  </si>
  <si>
    <t>1)</t>
  </si>
  <si>
    <r>
      <t xml:space="preserve">Did your business exist prior to June 30, 2019? If yes, go to </t>
    </r>
    <r>
      <rPr>
        <b/>
        <sz val="11"/>
        <color rgb="FF000000"/>
        <rFont val="Calibri"/>
        <family val="2"/>
        <scheme val="minor"/>
      </rPr>
      <t>3</t>
    </r>
  </si>
  <si>
    <t>2)</t>
  </si>
  <si>
    <t>Are you a seasonal employer?</t>
  </si>
  <si>
    <t>Yes</t>
  </si>
  <si>
    <t>No</t>
  </si>
  <si>
    <r>
      <t xml:space="preserve">What date did your business begin? </t>
    </r>
    <r>
      <rPr>
        <i/>
        <sz val="11"/>
        <color rgb="FF000000"/>
        <rFont val="Calibri"/>
        <family val="2"/>
        <scheme val="minor"/>
      </rPr>
      <t>mm/dd/yyyy</t>
    </r>
  </si>
  <si>
    <t>3)</t>
  </si>
  <si>
    <t>Note:</t>
  </si>
  <si>
    <t>Business Payroll</t>
  </si>
  <si>
    <t>Rent Payments</t>
  </si>
  <si>
    <t>Utility Costs</t>
  </si>
  <si>
    <t>Average Monthly Costs</t>
  </si>
  <si>
    <t>Eligible Loan Total</t>
  </si>
  <si>
    <t>Mortgage Interest</t>
  </si>
  <si>
    <t>Lease effective prior to February 15, 2020</t>
  </si>
  <si>
    <t>Service began before February 15, 2020</t>
  </si>
  <si>
    <r>
      <t>Salary, wage, vacation, parental, family, medical, sick leave and health benefits included</t>
    </r>
    <r>
      <rPr>
        <b/>
        <sz val="11"/>
        <color rgb="FFFF0000"/>
        <rFont val="Calibri"/>
        <family val="2"/>
        <scheme val="minor"/>
      </rPr>
      <t>*</t>
    </r>
  </si>
  <si>
    <t>*</t>
  </si>
  <si>
    <t>Exclusions from payroll include:</t>
  </si>
  <si>
    <t>Loan Forgiveness Calculator</t>
  </si>
  <si>
    <t>Payroll costs during the 8 weeks following the date of loan origination</t>
  </si>
  <si>
    <t>Interest on obligations in existence prior to February 15, 2020</t>
  </si>
  <si>
    <t>Loan Forgiveness (before required reductions)</t>
  </si>
  <si>
    <t>Reduction in Loan Forgiveness</t>
  </si>
  <si>
    <t># of FTE's</t>
  </si>
  <si>
    <t>Apr 19</t>
  </si>
  <si>
    <t>May 19</t>
  </si>
  <si>
    <t>Jun 19</t>
  </si>
  <si>
    <t>Jul 19</t>
  </si>
  <si>
    <t>Aug 19</t>
  </si>
  <si>
    <t>Sep 19</t>
  </si>
  <si>
    <t>Oct 19</t>
  </si>
  <si>
    <t>Nov 19</t>
  </si>
  <si>
    <t>Dec 19</t>
  </si>
  <si>
    <t>Jan 20</t>
  </si>
  <si>
    <t>Feb 20</t>
  </si>
  <si>
    <t>Mar 20</t>
  </si>
  <si>
    <t>Vacation, parental, family, medical/sick leave</t>
  </si>
  <si>
    <t>Allowance for dismissal or separation</t>
  </si>
  <si>
    <t>Group health care benefits including premiums</t>
  </si>
  <si>
    <t>Retirment benefits</t>
  </si>
  <si>
    <t>State &amp; Local payroll tax</t>
  </si>
  <si>
    <t>Total Payroll</t>
  </si>
  <si>
    <t>*Note: Exclude any earners greater than $100k in the calculation below</t>
  </si>
  <si>
    <t>Other Costs</t>
  </si>
  <si>
    <t>Interest on any mortgage obligation</t>
  </si>
  <si>
    <t>Rent</t>
  </si>
  <si>
    <t>Utilities</t>
  </si>
  <si>
    <t>Interest on any other debt</t>
  </si>
  <si>
    <t>Avg / Sum</t>
  </si>
  <si>
    <t>Week 1</t>
  </si>
  <si>
    <t>Week 2</t>
  </si>
  <si>
    <t>Week 3</t>
  </si>
  <si>
    <t>Week 4</t>
  </si>
  <si>
    <t>Week 5</t>
  </si>
  <si>
    <t>Week 6</t>
  </si>
  <si>
    <t>Week 7</t>
  </si>
  <si>
    <t>Week 8</t>
  </si>
  <si>
    <t>Loan Forgiveness Calculator Worksheet</t>
  </si>
  <si>
    <t>For 8 weeks subsequent to loan initiation</t>
  </si>
  <si>
    <t>Monthly FTE's during "covered" period (8 weeks subsequent)</t>
  </si>
  <si>
    <t>Monthly Avg FTE's for the period Feb 15 to Jun 30, 2019</t>
  </si>
  <si>
    <t>Feb 19</t>
  </si>
  <si>
    <t>Mar 19</t>
  </si>
  <si>
    <t>Monthly Avg FTE's for the period Jan 1 to Feb 29, 2020</t>
  </si>
  <si>
    <t>Individual employee comp reduced by 25% or more</t>
  </si>
  <si>
    <t>For each employee that had its salary reduced by 25% or more,</t>
  </si>
  <si>
    <t>FTE Loan Reduction</t>
  </si>
  <si>
    <t>Total Loan Reduction</t>
  </si>
  <si>
    <t>Total Loan Forgiveness</t>
  </si>
  <si>
    <t>Salary &amp; Wages</t>
  </si>
  <si>
    <t>Bonuses</t>
  </si>
  <si>
    <t>Commissions</t>
  </si>
  <si>
    <t>Cash Tips and/or equivalent</t>
  </si>
  <si>
    <t>$100,000+ Employees</t>
  </si>
  <si>
    <t>First Name</t>
  </si>
  <si>
    <t>Last Name</t>
  </si>
  <si>
    <t>Title</t>
  </si>
  <si>
    <t>Annual Salary</t>
  </si>
  <si>
    <t>Tim</t>
  </si>
  <si>
    <t>Smith</t>
  </si>
  <si>
    <t>President</t>
  </si>
  <si>
    <t>Diane</t>
  </si>
  <si>
    <t>Little</t>
  </si>
  <si>
    <t>COO</t>
  </si>
  <si>
    <t>Thomas</t>
  </si>
  <si>
    <t>Bane</t>
  </si>
  <si>
    <t>CFO</t>
  </si>
  <si>
    <t xml:space="preserve">Tiffany </t>
  </si>
  <si>
    <t>Cook</t>
  </si>
  <si>
    <t>VP Sales</t>
  </si>
  <si>
    <t>Fansicso</t>
  </si>
  <si>
    <t>Vale</t>
  </si>
  <si>
    <t>CIO</t>
  </si>
  <si>
    <t>Harrold</t>
  </si>
  <si>
    <t>Reinhart</t>
  </si>
  <si>
    <t>Sales Mgr</t>
  </si>
  <si>
    <t>Donnie</t>
  </si>
  <si>
    <t>Trout</t>
  </si>
  <si>
    <t>Controller</t>
  </si>
  <si>
    <t>Start Date</t>
  </si>
  <si>
    <t># of FTE's over $100k</t>
  </si>
  <si>
    <t>Total Avg Monthly Excess over $100k</t>
  </si>
  <si>
    <t>Total</t>
  </si>
  <si>
    <t>Total Forgiveness</t>
  </si>
  <si>
    <t>PAYCHECK PROTECTION PROGRAM</t>
  </si>
  <si>
    <t>Listing of Potential Required Documents</t>
  </si>
  <si>
    <t>Responsible Party</t>
  </si>
  <si>
    <t>Completed</t>
  </si>
  <si>
    <t>Contact your local SBA-approved leder through SBA's lender match tool</t>
  </si>
  <si>
    <t>https://www.sba.gov/funding-programs/loans/lender-match</t>
  </si>
  <si>
    <t>Articles of incorporation or organization for each borrowing entity</t>
  </si>
  <si>
    <t>By Laws/Operating Agreements of each borrowing entity</t>
  </si>
  <si>
    <t>Copies of all owners' drivers licenses</t>
  </si>
  <si>
    <t>IRS Forms 941 for 3/31/2019, 6/30/2019, 9/30/2019, 12/31/2019 and 3/31/2020 (if available)</t>
  </si>
  <si>
    <t>IRS Form 940 for the year ended 12/31/2019</t>
  </si>
  <si>
    <t>IRS Forms W-2, W-3 (or summary W-2 if the W-3 is unavailable) for 2019</t>
  </si>
  <si>
    <t>Payroll Reports:</t>
  </si>
  <si>
    <t>a</t>
  </si>
  <si>
    <t>Summary report for the most recent 12 months (gross wages prior to Sec 125 or deductions)</t>
  </si>
  <si>
    <t>b</t>
  </si>
  <si>
    <t xml:space="preserve">Report detailing each employee and their gross pay for the most recent 12 months </t>
  </si>
  <si>
    <t>(totals should agree to the summary report)</t>
  </si>
  <si>
    <t>c</t>
  </si>
  <si>
    <t>Report detailing vacation, allowance for dismissal, group health benefits, retirement benefits,</t>
  </si>
  <si>
    <t>etc.</t>
  </si>
  <si>
    <t>Supporting documentation for health, dental and retirement benefits paid for the last 12 months</t>
  </si>
  <si>
    <t>and for calendar year 2019.</t>
  </si>
  <si>
    <t>A schedule summarizing each category of these costs</t>
  </si>
  <si>
    <t xml:space="preserve">IRS Forms 1099 for 2019 for independent contractors reported in the non-employee compensation </t>
  </si>
  <si>
    <t>box of the form.</t>
  </si>
  <si>
    <t>Copies of state unemployment tax filings for 2019 and 2020.</t>
  </si>
  <si>
    <t>For sole proprietors - support for earnings from self-employment for the period February 15, 2020</t>
  </si>
  <si>
    <t>to June 30, 2020</t>
  </si>
  <si>
    <t>Last 12 months of mortgage statements (applies if applying company is the mortgagee)</t>
  </si>
  <si>
    <t>Leases</t>
  </si>
  <si>
    <t>Copy of facility leases</t>
  </si>
  <si>
    <t>Copies of cancelled checks supporting rent paid during the last 12 months</t>
  </si>
  <si>
    <t>Copies of last 12 months of utility bills: water, electric, gas, telephone, internet</t>
  </si>
  <si>
    <t>Borrowers will be required to make the following certifications</t>
  </si>
  <si>
    <t>All employees of the borrower live in the United States of America</t>
  </si>
  <si>
    <t>All documentation presented is true and correct</t>
  </si>
  <si>
    <t xml:space="preserve">Certification that the uncertainty of current economic conditions makes necessary the loan </t>
  </si>
  <si>
    <t>request to support the ongoing operations of the borrower</t>
  </si>
  <si>
    <t>d</t>
  </si>
  <si>
    <t>The funds will be used to retain workers and maintain payroll or make mortgage payments,</t>
  </si>
  <si>
    <t>lease payments and utility payments of the borrower</t>
  </si>
  <si>
    <t>Allowable Uses of Funds During the Period February 15, 2020 to June 30, 2020:</t>
  </si>
  <si>
    <t>Payroll costs</t>
  </si>
  <si>
    <t>Health care benefits</t>
  </si>
  <si>
    <t>Interest on mortgages</t>
  </si>
  <si>
    <t>Interest on any other obligations that wer incurred before the covered period (February 15, 2020)</t>
  </si>
  <si>
    <t>Compensation to 1099 employees</t>
  </si>
  <si>
    <t>Federal payroll and income taxes</t>
  </si>
  <si>
    <t>Excess individual employee compensation over $100,000</t>
  </si>
  <si>
    <t>Taxes imposed or withheld under chapters 21, 22, or 24 of the IRC</t>
  </si>
  <si>
    <t>Less:</t>
  </si>
  <si>
    <t>Compensation of an employee whose principal residence is outside of the U.S.A</t>
  </si>
  <si>
    <t>Qualified family leave wages under section 7001 or 7003</t>
  </si>
  <si>
    <t>Payroll costs in excess of $100,000 paid to each employee</t>
  </si>
  <si>
    <t>Comp of an employee whose principal residence is outside of the U.S.A</t>
  </si>
  <si>
    <t>Note: For February and March 2019, only fill out FTE's unless you are a seasonal business. This will be used to calculate the loan forgiveness later on.</t>
  </si>
  <si>
    <r>
      <rPr>
        <i/>
        <sz val="11"/>
        <color rgb="FFFF0000"/>
        <rFont val="Calibri"/>
        <family val="2"/>
        <scheme val="minor"/>
      </rPr>
      <t>*</t>
    </r>
    <r>
      <rPr>
        <i/>
        <sz val="11"/>
        <color indexed="8"/>
        <rFont val="Calibri"/>
        <family val="2"/>
        <scheme val="minor"/>
      </rPr>
      <t>Note: Amount will not be reduced if by June 30, 2020 the borrower eliminates the reduction in employees or reduction in wages</t>
    </r>
  </si>
  <si>
    <t>Compensation for an employee with a principal place of residence outside the United States</t>
  </si>
  <si>
    <t>Qualified sick leave or family leave wages for which a business will receive a credit under the Families First Coronavirus Response Act</t>
  </si>
  <si>
    <t>Compensation to 1099 vendors</t>
  </si>
  <si>
    <t>Retirement benefits</t>
  </si>
  <si>
    <t>Bonus</t>
  </si>
  <si>
    <t>Commission</t>
  </si>
  <si>
    <t>Tips</t>
  </si>
  <si>
    <t>Employee 1</t>
  </si>
  <si>
    <t>Employee 2</t>
  </si>
  <si>
    <t>Employee 3</t>
  </si>
  <si>
    <t>Employee 4</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</si>
  <si>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</si>
  <si>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</si>
  <si>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</si>
  <si>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</si>
  <si>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</si>
  <si>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</si>
  <si>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</si>
  <si>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</si>
  <si>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</si>
  <si>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</si>
  <si>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</si>
  <si>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</si>
  <si>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</si>
  <si>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</si>
  <si>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</si>
  <si>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</si>
  <si>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Employee 21</t>
  </si>
  <si>
    <t>Employee 22</t>
  </si>
  <si>
    <t>Employee 23</t>
  </si>
  <si>
    <t>Directions:</t>
  </si>
  <si>
    <t>1) Include ALL employees for the last twelve months prior to loan origination date</t>
  </si>
  <si>
    <t>2) Include 1099-Vendor compensation as well</t>
  </si>
  <si>
    <t>Excess of $100k</t>
  </si>
  <si>
    <t>Salary / Wages / 1099 Vendors</t>
  </si>
  <si>
    <t># of Employees</t>
  </si>
  <si>
    <t>Reportable Payroll</t>
  </si>
  <si>
    <t>4)</t>
  </si>
  <si>
    <t># of employees</t>
  </si>
  <si>
    <t>This needs to be below 500 to be eligible</t>
  </si>
  <si>
    <t>Interest rate will not exceed 4%</t>
  </si>
  <si>
    <t>Maximum term is 10 years and there's no prepayment penalty</t>
  </si>
  <si>
    <t>Debt service payments may be deferred up to 1 year</t>
  </si>
  <si>
    <t>Streamlined application requirements with no fees</t>
  </si>
  <si>
    <t>Useful notes from the U.S. Chamber of Commerce:</t>
  </si>
  <si>
    <t>A significant portion may be forgiven if you keep a similar workforce during the covered period (8 weeks subsequent to loan origination) or rehire all employees back by June 30, 2020</t>
  </si>
  <si>
    <t>Loan forgiveness amount is not taxed</t>
  </si>
  <si>
    <t>Application process will be with your local approved SBA lenders. Ask blumshapiro for more information</t>
  </si>
  <si>
    <t>See the SBA checklist for what we expect you'll need in preparation of the loan origination</t>
  </si>
  <si>
    <t>How to use the workbook?</t>
  </si>
  <si>
    <t>2) If #1 does not apply, complete tab "Paycheck PP Calculator" and "Payroll Cost Worksheet"</t>
  </si>
  <si>
    <t>3) Loan forgiveness Calculator and worksheet are not necessary to complete but will give insight on what you can expect will be forgiven based on your covered period</t>
  </si>
  <si>
    <t>Documentation and Procedures to Apply for the Paycheck Protection Program</t>
  </si>
  <si>
    <t>See attached, also available at:</t>
  </si>
  <si>
    <t>Complete SBA Form 1919 (current Form maybe updated to add PPP)</t>
  </si>
  <si>
    <t>https://www.sba.gov/sites/default/files/SBA%20Form%201919%204-28-14_review.pdf</t>
  </si>
  <si>
    <t>Complete SBA Form 912</t>
  </si>
  <si>
    <t>https://www.sba.gov/sites/default/files/tools_sbf_finasst912.pdf</t>
  </si>
  <si>
    <t>Financial statements</t>
  </si>
  <si>
    <t>Balance sheet and income statement as of and for the years ended December 31, 2019, 2018 and 2017</t>
  </si>
  <si>
    <t>January and February 2020 balance sheets and income statements</t>
  </si>
  <si>
    <t>Tax Returns</t>
  </si>
  <si>
    <t>Federal income tax returns for the three most recent years available for the business</t>
  </si>
  <si>
    <t>b.</t>
  </si>
  <si>
    <t xml:space="preserve">Federal income tax returns for the three most recent years available for those individuals </t>
  </si>
  <si>
    <t>owning 20% or more of the business</t>
  </si>
  <si>
    <t>Bank statements</t>
  </si>
  <si>
    <t>Most recent bank statements available for all business accounts</t>
  </si>
  <si>
    <r>
      <rPr>
        <b/>
        <i/>
        <sz val="10"/>
        <color theme="1"/>
        <rFont val="Calibri"/>
        <family val="2"/>
        <scheme val="minor"/>
      </rPr>
      <t>Disclaimer:</t>
    </r>
    <r>
      <rPr>
        <i/>
        <sz val="10"/>
        <color theme="1"/>
        <rFont val="Calibri"/>
        <family val="2"/>
        <scheme val="minor"/>
      </rPr>
      <t xml:space="preserve"> The information contained within this workbook including the calculations are designed to be an informational and an educational tool only.  Any written tax content, comments, or advice contained in this article is limited to the matters specifically set forth herein. Such content, comments, or advice may be based on tax statutes, regulations, and administrative and judicial interpretations thereof and we have no obligation to update any content, comments or advice for retroactive or prospective changes to such authorities. This communication is not intended to address the potential application of penalties and interest, for which the taxpayer is responsible, that may be imposed for non-compliance with tax law.</t>
    </r>
  </si>
  <si>
    <t>blumshapiro.com</t>
  </si>
  <si>
    <r>
      <rPr>
        <b/>
        <i/>
        <sz val="10"/>
        <color rgb="FF000000"/>
        <rFont val="Calibri"/>
        <family val="2"/>
        <scheme val="minor"/>
      </rPr>
      <t xml:space="preserve">Disclaimer: </t>
    </r>
    <r>
      <rPr>
        <i/>
        <sz val="10"/>
        <color indexed="8"/>
        <rFont val="Calibri"/>
        <family val="2"/>
        <scheme val="minor"/>
      </rPr>
      <t>The information contained within this workbook including the calculations are designed to be an informational and an educational tool only.  Any written tax content, comments, or advice contained in this article is limited to the matters specifically set forth herein. Such content, comments, or advice may be based on tax statutes, regulations, and administrative and judicial interpretations thereof and we have no obligation to update any content, comments or advice for retroactive or prospective changes to such authorities. This communication is not intended to address the potential application of penalties and interest, for which the taxpayer is responsible, that may be imposed for non-compliance with tax law.</t>
    </r>
  </si>
  <si>
    <t xml:space="preserve">blumshapiro.com    </t>
  </si>
  <si>
    <r>
      <rPr>
        <b/>
        <i/>
        <sz val="10"/>
        <color rgb="FF000000"/>
        <rFont val="Calibri"/>
        <family val="2"/>
        <scheme val="minor"/>
      </rPr>
      <t>Disclaimer:</t>
    </r>
    <r>
      <rPr>
        <i/>
        <sz val="10"/>
        <color indexed="8"/>
        <rFont val="Calibri"/>
        <family val="2"/>
        <scheme val="minor"/>
      </rPr>
      <t xml:space="preserve"> The information contained within this workbook including the calculations are designed to be an informational and an educational tool only.  Any written tax content, comments, or advice contained in this article is limited to the matters specifically set forth herein. Such content, comments, or advice may be based on tax statutes, regulations, and administrative and judicial interpretations thereof and we have no obligation to update any content, comments or advice for retroactive or prospective changes to such authorities. This communication is not intended to address the potential application of penalties and interest, for which the taxpayer is responsible, that may be imposed for non-compliance with tax law.</t>
    </r>
  </si>
  <si>
    <t xml:space="preserve">blumshapiro.com   </t>
  </si>
  <si>
    <t xml:space="preserve">blumshapiro.com     </t>
  </si>
  <si>
    <t>***You must use this worksheet if you're a seasonal business and/or have less than 12 months of payroll. If you are not seasonal AND been in business for more than 12 months, you can use this or the "Payroll full year" tab.***</t>
  </si>
  <si>
    <r>
      <rPr>
        <b/>
        <i/>
        <sz val="10"/>
        <color rgb="FF000000"/>
        <rFont val="Calibri"/>
        <family val="2"/>
        <scheme val="minor"/>
      </rPr>
      <t xml:space="preserve">Disclaimer: </t>
    </r>
    <r>
      <rPr>
        <i/>
        <sz val="10"/>
        <color rgb="FF000000"/>
        <rFont val="Calibri"/>
        <family val="2"/>
        <scheme val="minor"/>
      </rPr>
      <t>The information contained within this workbook including the calculations are designed to be an informational and an educational tool only.  Any written tax content, comments, or advice contained in this article is limited to the matters specifically set forth herein. Such content, comments, or advice may be based on tax statutes, regulations, and administrative and judicial interpretations thereof and we have no obligation to update any content, comments or advice for retroactive or prospective changes to such authorities. This communication is not intended to address the potential application of penalties and interest, for which the taxpayer is responsible, that may be imposed for non-compliance with tax law.</t>
    </r>
  </si>
  <si>
    <t>Please note that the information listed below is meant as guidance and may not be indicative of the actual documents required when completing the application for a PPP loan.  This listing below was developed based upon language included in the CARES Act and discussions with lenders.</t>
  </si>
  <si>
    <r>
      <t xml:space="preserve">1) If you are </t>
    </r>
    <r>
      <rPr>
        <i/>
        <sz val="12"/>
        <color theme="1"/>
        <rFont val="Calibri"/>
        <family val="2"/>
        <scheme val="minor"/>
      </rPr>
      <t>not</t>
    </r>
    <r>
      <rPr>
        <sz val="12"/>
        <color theme="1"/>
        <rFont val="Calibri"/>
        <family val="2"/>
        <scheme val="minor"/>
      </rPr>
      <t xml:space="preserve"> a seasonal business AND have been in business for greater than 12 months, update "Paycheck PP Calculator" and "Payroll Full Year"</t>
    </r>
  </si>
  <si>
    <t>A small business with fewer than 500 employees or otherwise meets the SBA's size standard</t>
  </si>
  <si>
    <t>A 501(c)(3) with fewer than 500 employees</t>
  </si>
  <si>
    <t>Individual who operates as a sole proprietor, independent contractor or self-employed</t>
  </si>
  <si>
    <t>Accomodation and food services sector (NAICS 72), the 500-employee rule is applied on a per physical location basis</t>
  </si>
  <si>
    <t>***Only use this if you have 12 or months of payroll. If seasonal or a new business, use the Paycheck Cost Worksheet Tab***</t>
  </si>
  <si>
    <t>Disclaimer: The information contained within this workbook including the calculations are designed to be an informational and an educational tool only.  Any written tax content, comments, or advice contained in this article is limited to the matters specifically set forth herein. Such content, comments, or advice may be based on tax statutes, regulations, and administrative and judicial interpretations thereof and we have no obligation to update any content, comments or advice for retroactive or prospective changes to such authorities. This communication is not intended to address the potential application of penalties and interest, for which the taxpayer is responsible, that may be imposed for non-compliance with tax law.</t>
  </si>
  <si>
    <t>Footnotes/Additional Instructions:</t>
  </si>
  <si>
    <r>
      <t xml:space="preserve">KEY: </t>
    </r>
    <r>
      <rPr>
        <sz val="11"/>
        <color rgb="FF005F9F"/>
        <rFont val="Calibri"/>
        <family val="2"/>
        <scheme val="minor"/>
      </rPr>
      <t xml:space="preserve">Blue Fields = Input / </t>
    </r>
    <r>
      <rPr>
        <sz val="11"/>
        <color theme="1"/>
        <rFont val="Calibri"/>
        <family val="2"/>
        <scheme val="minor"/>
      </rPr>
      <t>Black Fields = Calculation</t>
    </r>
  </si>
  <si>
    <t>Eligibility (include full-time and part-time):</t>
  </si>
  <si>
    <t>Requires no personal guarantees or collateral</t>
  </si>
  <si>
    <t>Include: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</si>
</sst>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51"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2"/>
      <color indexed="8"/>
      <name val="Calibri"/>
      <family val="2"/>
      <scheme val="minor"/>
    </font>
    <font>
      <b/>
      <sz val="12"/>
      <color indexed="8"/>
      <name val="Calibri"/>
      <family val="2"/>
      <scheme val="minor"/>
    </font>
    <font>
      <sz val="11"/>
      <color rgb="FFFF0000"/>
      <name val="Calibri"/>
      <family val="2"/>
      <scheme val="minor"/>
    </font>
    <font>
      <b/>
      <sz val="11"/>
      <color indexed="8"/>
      <name val="Calibri"/>
      <family val="2"/>
      <scheme val="minor"/>
    </font>
    <font>
      <b/>
      <sz val="16"/>
      <color indexed="8"/>
      <name val="Calibri"/>
      <family val="2"/>
      <scheme val="minor"/>
    </font>
    <font>
      <b/>
      <sz val="11"/>
      <color rgb="FF000000"/>
      <name val="Calibri"/>
      <family val="2"/>
      <scheme val="minor"/>
    </font>
    <font>
      <i/>
      <sz val="11"/>
      <color rgb="FF000000"/>
      <name val="Calibri"/>
      <family val="2"/>
      <scheme val="minor"/>
    </font>
    <font>
      <i/>
      <sz val="11"/>
      <color indexed="8"/>
      <name val="Calibri"/>
      <family val="2"/>
      <scheme val="minor"/>
    </font>
    <font>
      <i/>
      <sz val="12"/>
      <color indexed="8"/>
      <name val="Calibri"/>
      <family val="2"/>
      <scheme val="minor"/>
    </font>
    <font>
      <b/>
      <sz val="14"/>
      <color indexed="8"/>
      <name val="Calibri"/>
      <family val="2"/>
      <scheme val="minor"/>
    </font>
    <font>
      <b/>
      <sz val="13"/>
      <color indexed="8"/>
      <name val="Calibri"/>
      <family val="2"/>
      <scheme val="minor"/>
    </font>
    <font>
      <b/>
      <sz val="11"/>
      <color rgb="FFFF0000"/>
      <name val="Calibri"/>
      <family val="2"/>
      <scheme val="minor"/>
    </font>
    <font>
      <b/>
      <i/>
      <sz val="11"/>
      <color indexed="8"/>
      <name val="Calibri"/>
      <family val="2"/>
      <scheme val="minor"/>
    </font>
    <font>
      <sz val="8"/>
      <name val="Calibri"/>
      <family val="2"/>
      <scheme val="minor"/>
    </font>
    <font>
      <i/>
      <u/>
      <sz val="11"/>
      <color indexed="8"/>
      <name val="Calibri"/>
      <family val="2"/>
      <scheme val="minor"/>
    </font>
    <font>
      <b/>
      <i/>
      <sz val="12"/>
      <color indexed="8"/>
      <name val="Calibri"/>
      <family val="2"/>
      <scheme val="minor"/>
    </font>
    <font>
      <sz val="13"/>
      <color indexed="8"/>
      <name val="Calibri"/>
      <family val="2"/>
      <scheme val="minor"/>
    </font>
    <font>
      <sz val="11"/>
      <color theme="0"/>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b/>
      <u/>
      <sz val="11"/>
      <color rgb="FF3333FF"/>
      <name val="Calibri"/>
      <family val="2"/>
      <scheme val="minor"/>
    </font>
    <font>
      <b/>
      <i/>
      <sz val="11"/>
      <color rgb="FFFF0000"/>
      <name val="Calibri"/>
      <family val="2"/>
      <scheme val="minor"/>
    </font>
    <font>
      <sz val="11"/>
      <name val="Calibri"/>
      <family val="2"/>
      <scheme val="minor"/>
    </font>
    <font>
      <i/>
      <sz val="11"/>
      <color rgb="FFFF0000"/>
      <name val="Calibri"/>
      <family val="2"/>
      <scheme val="minor"/>
    </font>
    <font>
      <sz val="12"/>
      <color rgb="FFFF0000"/>
      <name val="Calibri"/>
      <family val="2"/>
      <scheme val="minor"/>
    </font>
    <font>
      <sz val="14"/>
      <color theme="1"/>
      <name val="Calibri"/>
      <family val="2"/>
      <scheme val="minor"/>
    </font>
    <font>
      <sz val="12"/>
      <color theme="1"/>
      <name val="Times New Roman"/>
      <family val="1"/>
    </font>
    <font>
      <b/>
      <sz val="11"/>
      <color theme="0"/>
      <name val="Calibri"/>
      <family val="2"/>
      <scheme val="minor"/>
    </font>
    <font>
      <b/>
      <sz val="14"/>
      <color theme="0"/>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b/>
      <sz val="14"/>
      <color rgb="FF005F9F"/>
      <name val="Calibri"/>
      <family val="2"/>
      <scheme val="minor"/>
    </font>
    <font>
      <sz val="11"/>
      <color rgb="FF005F9F"/>
      <name val="Calibri"/>
      <family val="2"/>
      <scheme val="minor"/>
    </font>
    <font>
      <i/>
      <sz val="10"/>
      <color indexed="8"/>
      <name val="Calibri"/>
      <family val="2"/>
      <scheme val="minor"/>
    </font>
    <font>
      <b/>
      <i/>
      <sz val="10"/>
      <color rgb="FF000000"/>
      <name val="Calibri"/>
      <family val="2"/>
      <scheme val="minor"/>
    </font>
    <font>
      <i/>
      <sz val="10"/>
      <color rgb="FF000000"/>
      <name val="Calibri"/>
      <family val="2"/>
      <scheme val="minor"/>
    </font>
    <font>
      <b/>
      <i/>
      <sz val="10"/>
      <color rgb="FF0070C0"/>
      <name val="Calibri"/>
      <family val="2"/>
      <scheme val="minor"/>
    </font>
    <font>
      <sz val="10"/>
      <color rgb="FF0070C0"/>
      <name val="Calibri"/>
      <family val="2"/>
      <scheme val="minor"/>
    </font>
    <font>
      <sz val="12"/>
      <color theme="1"/>
      <name val="Calibri"/>
      <family val="2"/>
      <scheme val="minor"/>
    </font>
    <font>
      <i/>
      <sz val="12"/>
      <color theme="1"/>
      <name val="Calibri"/>
      <family val="2"/>
      <scheme val="minor"/>
    </font>
    <font>
      <b/>
      <i/>
      <sz val="12"/>
      <color rgb="FFFF0000"/>
      <name val="Calibri"/>
      <family val="2"/>
      <scheme val="minor"/>
    </font>
    <font>
      <sz val="11"/>
      <color theme="4"/>
      <name val="Calibri"/>
      <family val="2"/>
      <scheme val="minor"/>
    </font>
    <font>
      <b/>
      <sz val="12"/>
      <color theme="4"/>
      <name val="Calibri"/>
      <family val="2"/>
      <scheme val="minor"/>
    </font>
    <font>
      <b/>
      <sz val="11"/>
      <color rgb="FF005F9F"/>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0070C0"/>
        <bgColor indexed="64"/>
      </patternFill>
    </fill>
    <fill>
      <patternFill patternType="solid">
        <fgColor rgb="FF005F9F"/>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7">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5" fillId="0" borderId="0" applyNumberFormat="0" applyFill="0" applyBorder="0" applyAlignment="0" applyProtection="0"/>
    <xf numFmtId="43" fontId="3" fillId="0" borderId="0" applyFont="0" applyFill="0" applyBorder="0" applyAlignment="0" applyProtection="0"/>
    <xf numFmtId="0" fontId="3" fillId="0" borderId="0"/>
  </cellStyleXfs>
  <cellXfs count="152">
    <xf numFmtId="0" fontId="0" fillId="0" borderId="0" xfId="0"/>
    <xf numFmtId="0" fontId="5" fillId="0" borderId="0" xfId="0" applyFont="1"/>
    <xf numFmtId="0" fontId="8" fillId="0" borderId="0" xfId="0" applyFont="1"/>
    <xf numFmtId="0" fontId="6" fillId="0" borderId="0" xfId="0" applyFont="1"/>
    <xf numFmtId="0" fontId="9" fillId="0" borderId="0" xfId="0" applyFont="1"/>
    <xf numFmtId="0" fontId="12" fillId="0" borderId="0" xfId="0" applyFont="1"/>
    <xf numFmtId="0" fontId="13" fillId="0" borderId="0" xfId="0" applyFont="1"/>
    <xf numFmtId="0" fontId="14" fillId="0" borderId="0" xfId="0" applyFont="1"/>
    <xf numFmtId="0" fontId="15" fillId="0" borderId="0" xfId="0" applyFont="1"/>
    <xf numFmtId="164" fontId="0" fillId="0" borderId="0" xfId="2" applyNumberFormat="1" applyFont="1"/>
    <xf numFmtId="43" fontId="0" fillId="0" borderId="0" xfId="0" applyNumberFormat="1"/>
    <xf numFmtId="14" fontId="0" fillId="0" borderId="0" xfId="1" applyNumberFormat="1" applyFont="1"/>
    <xf numFmtId="164" fontId="14" fillId="2" borderId="5" xfId="2" applyNumberFormat="1" applyFont="1" applyFill="1" applyBorder="1"/>
    <xf numFmtId="0" fontId="7" fillId="0" borderId="0" xfId="0" applyFont="1"/>
    <xf numFmtId="165" fontId="0" fillId="0" borderId="0" xfId="0" applyNumberFormat="1"/>
    <xf numFmtId="0" fontId="19" fillId="0" borderId="0" xfId="0" applyFont="1"/>
    <xf numFmtId="16" fontId="6" fillId="0" borderId="0" xfId="0" quotePrefix="1" applyNumberFormat="1" applyFont="1" applyAlignment="1">
      <alignment horizontal="center"/>
    </xf>
    <xf numFmtId="0" fontId="6" fillId="0" borderId="0" xfId="0" quotePrefix="1" applyFont="1" applyAlignment="1">
      <alignment horizontal="center"/>
    </xf>
    <xf numFmtId="0" fontId="6" fillId="0" borderId="0" xfId="0" applyFont="1" applyAlignment="1">
      <alignment horizontal="center"/>
    </xf>
    <xf numFmtId="0" fontId="20" fillId="0" borderId="0" xfId="0" applyFont="1"/>
    <xf numFmtId="16" fontId="6" fillId="4" borderId="0" xfId="0" quotePrefix="1" applyNumberFormat="1" applyFont="1" applyFill="1" applyAlignment="1">
      <alignment horizontal="center"/>
    </xf>
    <xf numFmtId="0" fontId="6" fillId="4" borderId="0" xfId="0" quotePrefix="1" applyFont="1" applyFill="1" applyAlignment="1">
      <alignment horizontal="center"/>
    </xf>
    <xf numFmtId="0" fontId="21" fillId="0" borderId="0" xfId="0" applyFont="1"/>
    <xf numFmtId="0" fontId="8" fillId="0" borderId="0" xfId="0" applyFont="1" applyAlignment="1">
      <alignment horizontal="center"/>
    </xf>
    <xf numFmtId="0" fontId="0" fillId="4" borderId="0" xfId="0" applyFill="1"/>
    <xf numFmtId="0" fontId="22" fillId="0" borderId="0" xfId="0" applyFont="1"/>
    <xf numFmtId="164" fontId="0" fillId="0" borderId="0" xfId="0" applyNumberFormat="1"/>
    <xf numFmtId="14" fontId="0" fillId="0" borderId="0" xfId="0" applyNumberFormat="1"/>
    <xf numFmtId="164" fontId="0" fillId="4" borderId="0" xfId="2" applyNumberFormat="1" applyFont="1" applyFill="1"/>
    <xf numFmtId="0" fontId="8" fillId="0" borderId="0" xfId="0" applyFont="1" applyAlignment="1">
      <alignment horizontal="right"/>
    </xf>
    <xf numFmtId="164" fontId="14" fillId="0" borderId="6" xfId="0" applyNumberFormat="1" applyFont="1" applyBorder="1"/>
    <xf numFmtId="0" fontId="3" fillId="0" borderId="0" xfId="6"/>
    <xf numFmtId="0" fontId="23" fillId="0" borderId="0" xfId="6" applyFont="1"/>
    <xf numFmtId="0" fontId="7" fillId="0" borderId="0" xfId="6" applyFont="1"/>
    <xf numFmtId="164" fontId="0" fillId="0" borderId="0" xfId="2" applyNumberFormat="1" applyFont="1" applyBorder="1"/>
    <xf numFmtId="164" fontId="6" fillId="0" borderId="6" xfId="2" applyNumberFormat="1" applyFont="1" applyBorder="1"/>
    <xf numFmtId="0" fontId="28" fillId="0" borderId="0" xfId="4" applyFont="1" applyAlignment="1">
      <alignment horizontal="left" vertical="center" wrapText="1"/>
    </xf>
    <xf numFmtId="164" fontId="0" fillId="5" borderId="0" xfId="2" applyNumberFormat="1" applyFont="1" applyFill="1"/>
    <xf numFmtId="0" fontId="15" fillId="5" borderId="0" xfId="0" applyFont="1" applyFill="1"/>
    <xf numFmtId="164" fontId="15" fillId="0" borderId="6" xfId="0" applyNumberFormat="1" applyFont="1" applyBorder="1"/>
    <xf numFmtId="0" fontId="0" fillId="0" borderId="0" xfId="0" applyFill="1"/>
    <xf numFmtId="0" fontId="30" fillId="0" borderId="0" xfId="0" applyFont="1" applyAlignment="1">
      <alignment vertical="top"/>
    </xf>
    <xf numFmtId="0" fontId="14" fillId="0" borderId="0" xfId="0" applyFont="1" applyAlignment="1">
      <alignment horizontal="right"/>
    </xf>
    <xf numFmtId="0" fontId="14" fillId="0" borderId="0" xfId="0" applyFont="1" applyAlignment="1">
      <alignment horizontal="center" vertical="center" wrapText="1"/>
    </xf>
    <xf numFmtId="0" fontId="9" fillId="0" borderId="0" xfId="0" applyFont="1" applyAlignment="1">
      <alignment horizontal="right"/>
    </xf>
    <xf numFmtId="0" fontId="9" fillId="0" borderId="6" xfId="0" applyFont="1" applyBorder="1" applyAlignment="1">
      <alignment horizontal="right"/>
    </xf>
    <xf numFmtId="164" fontId="9" fillId="0" borderId="6" xfId="0" applyNumberFormat="1" applyFont="1" applyBorder="1" applyAlignment="1">
      <alignment horizontal="right"/>
    </xf>
    <xf numFmtId="0" fontId="31" fillId="0" borderId="0" xfId="0" applyFont="1"/>
    <xf numFmtId="0" fontId="32" fillId="0" borderId="0" xfId="0" applyFont="1" applyBorder="1"/>
    <xf numFmtId="165" fontId="24" fillId="0" borderId="0" xfId="1" applyNumberFormat="1" applyFont="1" applyAlignment="1">
      <alignment horizontal="center"/>
    </xf>
    <xf numFmtId="0" fontId="23" fillId="0" borderId="20" xfId="0" applyFont="1" applyBorder="1"/>
    <xf numFmtId="0" fontId="23" fillId="0" borderId="20" xfId="0" applyFont="1" applyBorder="1" applyAlignment="1">
      <alignment horizontal="left" vertical="top" wrapText="1"/>
    </xf>
    <xf numFmtId="0" fontId="23" fillId="0" borderId="21" xfId="0" applyFont="1" applyBorder="1" applyAlignment="1">
      <alignment horizontal="left" vertical="top" wrapText="1"/>
    </xf>
    <xf numFmtId="0" fontId="0" fillId="0" borderId="20" xfId="0" applyBorder="1"/>
    <xf numFmtId="0" fontId="26" fillId="0" borderId="21" xfId="4" applyFont="1" applyBorder="1" applyAlignment="1">
      <alignment vertical="top" wrapText="1"/>
    </xf>
    <xf numFmtId="0" fontId="23" fillId="0" borderId="20" xfId="0" applyFont="1" applyBorder="1" applyAlignment="1">
      <alignment vertical="top" wrapText="1"/>
    </xf>
    <xf numFmtId="0" fontId="23" fillId="0" borderId="21" xfId="0" applyFont="1" applyBorder="1" applyAlignment="1">
      <alignment vertical="top" wrapText="1"/>
    </xf>
    <xf numFmtId="0" fontId="23" fillId="0" borderId="0" xfId="0" applyFont="1"/>
    <xf numFmtId="0" fontId="23" fillId="0" borderId="20" xfId="0" applyFont="1" applyBorder="1" applyAlignment="1">
      <alignment horizontal="left"/>
    </xf>
    <xf numFmtId="0" fontId="26" fillId="0" borderId="21" xfId="4" applyFont="1" applyBorder="1" applyAlignment="1">
      <alignment horizontal="left"/>
    </xf>
    <xf numFmtId="0" fontId="25" fillId="0" borderId="21" xfId="4" applyBorder="1"/>
    <xf numFmtId="0" fontId="23" fillId="0" borderId="17" xfId="0" applyFont="1" applyBorder="1"/>
    <xf numFmtId="0" fontId="23" fillId="0" borderId="9" xfId="0" applyFont="1" applyBorder="1"/>
    <xf numFmtId="0" fontId="26" fillId="0" borderId="21" xfId="4" applyFont="1" applyBorder="1"/>
    <xf numFmtId="0" fontId="23" fillId="0" borderId="21" xfId="0" applyFont="1" applyBorder="1"/>
    <xf numFmtId="0" fontId="23" fillId="0" borderId="11" xfId="0" applyFont="1" applyBorder="1"/>
    <xf numFmtId="0" fontId="23" fillId="0" borderId="12" xfId="0" applyFont="1" applyBorder="1"/>
    <xf numFmtId="0" fontId="23" fillId="0" borderId="4" xfId="0" applyFont="1" applyBorder="1"/>
    <xf numFmtId="0" fontId="23" fillId="0" borderId="5" xfId="0" applyFont="1" applyBorder="1"/>
    <xf numFmtId="0" fontId="23" fillId="0" borderId="3" xfId="0" applyFont="1" applyBorder="1"/>
    <xf numFmtId="0" fontId="23" fillId="0" borderId="8" xfId="0" applyFont="1" applyBorder="1"/>
    <xf numFmtId="0" fontId="23" fillId="0" borderId="22" xfId="0" applyFont="1" applyBorder="1" applyAlignment="1">
      <alignment horizontal="center"/>
    </xf>
    <xf numFmtId="0" fontId="23" fillId="0" borderId="2" xfId="0" applyFont="1" applyBorder="1"/>
    <xf numFmtId="0" fontId="23" fillId="0" borderId="7" xfId="0" applyFont="1" applyBorder="1"/>
    <xf numFmtId="0" fontId="23" fillId="0" borderId="1" xfId="0" applyFont="1" applyBorder="1"/>
    <xf numFmtId="0" fontId="23" fillId="0" borderId="22" xfId="0" applyFont="1" applyBorder="1"/>
    <xf numFmtId="0" fontId="0" fillId="0" borderId="11" xfId="0" applyBorder="1"/>
    <xf numFmtId="0" fontId="0" fillId="0" borderId="1" xfId="0" applyBorder="1"/>
    <xf numFmtId="0" fontId="38" fillId="0" borderId="0" xfId="0" applyFont="1"/>
    <xf numFmtId="0" fontId="39" fillId="7" borderId="0" xfId="0" applyFont="1" applyFill="1"/>
    <xf numFmtId="0" fontId="0" fillId="7" borderId="0" xfId="0" applyFill="1"/>
    <xf numFmtId="0" fontId="33" fillId="7" borderId="0" xfId="0" applyFont="1" applyFill="1" applyAlignment="1">
      <alignment horizontal="right" vertical="center"/>
    </xf>
    <xf numFmtId="0" fontId="27" fillId="0" borderId="0" xfId="0" applyFont="1"/>
    <xf numFmtId="0" fontId="14" fillId="3" borderId="5" xfId="0" applyFont="1" applyFill="1" applyBorder="1" applyAlignment="1">
      <alignment horizontal="center" vertical="center" wrapText="1"/>
    </xf>
    <xf numFmtId="164" fontId="9" fillId="3" borderId="13" xfId="0" applyNumberFormat="1" applyFont="1" applyFill="1" applyBorder="1"/>
    <xf numFmtId="0" fontId="9" fillId="7" borderId="0" xfId="0" applyFont="1" applyFill="1"/>
    <xf numFmtId="0" fontId="23" fillId="3" borderId="14" xfId="0" applyFont="1" applyFill="1" applyBorder="1"/>
    <xf numFmtId="0" fontId="7" fillId="0" borderId="0" xfId="6" applyFont="1" applyFill="1"/>
    <xf numFmtId="0" fontId="38" fillId="0" borderId="0" xfId="0" applyFont="1" applyAlignment="1">
      <alignment horizontal="center"/>
    </xf>
    <xf numFmtId="0" fontId="38" fillId="0" borderId="0" xfId="0" applyFont="1" applyAlignment="1"/>
    <xf numFmtId="0" fontId="20" fillId="0" borderId="0" xfId="0" applyFont="1" applyAlignment="1">
      <alignment horizontal="center"/>
    </xf>
    <xf numFmtId="0" fontId="20" fillId="0" borderId="0" xfId="0" applyFont="1" applyAlignment="1"/>
    <xf numFmtId="0" fontId="43" fillId="0" borderId="0" xfId="0" applyFont="1" applyAlignment="1"/>
    <xf numFmtId="0" fontId="44" fillId="0" borderId="0" xfId="0" applyFont="1" applyAlignment="1"/>
    <xf numFmtId="0" fontId="35" fillId="0" borderId="0" xfId="6" applyFont="1" applyAlignment="1"/>
    <xf numFmtId="0" fontId="43" fillId="0" borderId="0" xfId="0" applyFont="1" applyAlignment="1">
      <alignment horizontal="center" wrapText="1"/>
    </xf>
    <xf numFmtId="0" fontId="23" fillId="3" borderId="13" xfId="0" applyFont="1" applyFill="1" applyBorder="1" applyAlignment="1">
      <alignment horizontal="center" wrapText="1"/>
    </xf>
    <xf numFmtId="0" fontId="23" fillId="3" borderId="26" xfId="0" applyFont="1" applyFill="1" applyBorder="1" applyAlignment="1">
      <alignment horizontal="center" wrapText="1"/>
    </xf>
    <xf numFmtId="0" fontId="38" fillId="0" borderId="0" xfId="0" applyFont="1" applyAlignment="1">
      <alignment horizontal="left"/>
    </xf>
    <xf numFmtId="0" fontId="45" fillId="0" borderId="0" xfId="0" applyFont="1"/>
    <xf numFmtId="0" fontId="47" fillId="0" borderId="0" xfId="0" applyFont="1"/>
    <xf numFmtId="0" fontId="48" fillId="0" borderId="0" xfId="0" applyFont="1"/>
    <xf numFmtId="165" fontId="48" fillId="0" borderId="0" xfId="1" applyNumberFormat="1" applyFont="1"/>
    <xf numFmtId="164" fontId="48" fillId="0" borderId="0" xfId="2" applyNumberFormat="1" applyFont="1"/>
    <xf numFmtId="164" fontId="5" fillId="4" borderId="5" xfId="2" applyNumberFormat="1" applyFont="1" applyFill="1" applyBorder="1"/>
    <xf numFmtId="165" fontId="5" fillId="4" borderId="5" xfId="1" applyNumberFormat="1" applyFont="1" applyFill="1" applyBorder="1"/>
    <xf numFmtId="166" fontId="5" fillId="4" borderId="5" xfId="3" applyNumberFormat="1" applyFont="1" applyFill="1" applyBorder="1"/>
    <xf numFmtId="164" fontId="6" fillId="4" borderId="5" xfId="2" applyNumberFormat="1" applyFont="1" applyFill="1" applyBorder="1"/>
    <xf numFmtId="164" fontId="49" fillId="4" borderId="5" xfId="2" applyNumberFormat="1" applyFont="1" applyFill="1" applyBorder="1"/>
    <xf numFmtId="164" fontId="6" fillId="4" borderId="5" xfId="0" applyNumberFormat="1" applyFont="1" applyFill="1" applyBorder="1"/>
    <xf numFmtId="16" fontId="6" fillId="0" borderId="0" xfId="0" quotePrefix="1" applyNumberFormat="1" applyFont="1" applyFill="1" applyAlignment="1">
      <alignment horizontal="center"/>
    </xf>
    <xf numFmtId="0" fontId="6" fillId="0" borderId="0" xfId="0" quotePrefix="1" applyFont="1" applyFill="1" applyAlignment="1">
      <alignment horizontal="center"/>
    </xf>
    <xf numFmtId="0" fontId="48" fillId="4" borderId="5" xfId="0" applyFont="1" applyFill="1" applyBorder="1" applyAlignment="1">
      <alignment horizontal="center"/>
    </xf>
    <xf numFmtId="14" fontId="48" fillId="4" borderId="5" xfId="0" applyNumberFormat="1" applyFont="1" applyFill="1" applyBorder="1"/>
    <xf numFmtId="0" fontId="0" fillId="4" borderId="5" xfId="0" applyFill="1" applyBorder="1" applyAlignment="1">
      <alignment horizontal="center"/>
    </xf>
    <xf numFmtId="164" fontId="15" fillId="4" borderId="5" xfId="2" applyNumberFormat="1" applyFont="1" applyFill="1" applyBorder="1"/>
    <xf numFmtId="0" fontId="50" fillId="0" borderId="0" xfId="0" applyFont="1"/>
    <xf numFmtId="164" fontId="15" fillId="0" borderId="0" xfId="0" applyNumberFormat="1" applyFont="1" applyBorder="1"/>
    <xf numFmtId="0" fontId="48" fillId="0" borderId="0" xfId="2" applyNumberFormat="1" applyFont="1"/>
    <xf numFmtId="0" fontId="40" fillId="0" borderId="0" xfId="0" applyFont="1" applyAlignment="1">
      <alignment horizontal="left" wrapText="1"/>
    </xf>
    <xf numFmtId="0" fontId="36" fillId="0" borderId="0" xfId="6" applyFont="1" applyAlignment="1">
      <alignment horizontal="left" wrapText="1"/>
    </xf>
    <xf numFmtId="0" fontId="33" fillId="7" borderId="0" xfId="0" applyFont="1" applyFill="1" applyAlignment="1">
      <alignment horizontal="center" vertical="center"/>
    </xf>
    <xf numFmtId="0" fontId="23" fillId="0" borderId="7" xfId="0" applyFont="1" applyBorder="1" applyAlignment="1">
      <alignment horizontal="center"/>
    </xf>
    <xf numFmtId="0" fontId="23" fillId="0" borderId="22" xfId="0" applyFont="1" applyBorder="1" applyAlignment="1">
      <alignment horizontal="center"/>
    </xf>
    <xf numFmtId="0" fontId="34" fillId="6" borderId="24" xfId="0" applyFont="1" applyFill="1" applyBorder="1" applyAlignment="1">
      <alignment horizontal="center"/>
    </xf>
    <xf numFmtId="0" fontId="34" fillId="6" borderId="25" xfId="0" applyFont="1" applyFill="1" applyBorder="1" applyAlignment="1">
      <alignment horizontal="center"/>
    </xf>
    <xf numFmtId="0" fontId="23" fillId="0" borderId="10" xfId="0" applyFont="1" applyBorder="1" applyAlignment="1">
      <alignment horizontal="center"/>
    </xf>
    <xf numFmtId="0" fontId="23" fillId="0" borderId="9" xfId="0" applyFont="1" applyBorder="1" applyAlignment="1">
      <alignment horizontal="center"/>
    </xf>
    <xf numFmtId="0" fontId="23" fillId="0" borderId="12" xfId="0" applyFont="1" applyBorder="1" applyAlignment="1">
      <alignment horizontal="center"/>
    </xf>
    <xf numFmtId="0" fontId="23" fillId="0" borderId="21" xfId="0" applyFont="1" applyBorder="1" applyAlignment="1">
      <alignment horizontal="center"/>
    </xf>
    <xf numFmtId="0" fontId="23" fillId="0" borderId="19" xfId="0" applyFont="1" applyBorder="1" applyAlignment="1">
      <alignment horizontal="center" wrapText="1"/>
    </xf>
    <xf numFmtId="0" fontId="23" fillId="0" borderId="10" xfId="0" applyFont="1" applyBorder="1" applyAlignment="1">
      <alignment horizontal="center" wrapText="1"/>
    </xf>
    <xf numFmtId="0" fontId="23" fillId="0" borderId="22" xfId="0" applyFont="1" applyBorder="1" applyAlignment="1">
      <alignment horizontal="center" wrapText="1"/>
    </xf>
    <xf numFmtId="0" fontId="23" fillId="0" borderId="23" xfId="0" applyFont="1" applyBorder="1" applyAlignment="1">
      <alignment horizontal="left"/>
    </xf>
    <xf numFmtId="0" fontId="23" fillId="0" borderId="9" xfId="0" applyFont="1" applyBorder="1" applyAlignment="1">
      <alignment horizontal="left"/>
    </xf>
    <xf numFmtId="0" fontId="34" fillId="6" borderId="14" xfId="0" applyFont="1" applyFill="1" applyBorder="1" applyAlignment="1">
      <alignment horizontal="center"/>
    </xf>
    <xf numFmtId="0" fontId="34" fillId="6" borderId="15" xfId="0" applyFont="1" applyFill="1" applyBorder="1" applyAlignment="1">
      <alignment horizontal="center"/>
    </xf>
    <xf numFmtId="0" fontId="34" fillId="6" borderId="16" xfId="0" applyFont="1" applyFill="1" applyBorder="1" applyAlignment="1">
      <alignment horizontal="center"/>
    </xf>
    <xf numFmtId="0" fontId="23" fillId="0" borderId="17" xfId="0" applyFont="1" applyBorder="1" applyAlignment="1">
      <alignment horizontal="left" vertical="top" wrapText="1"/>
    </xf>
    <xf numFmtId="0" fontId="23" fillId="0" borderId="9" xfId="0" applyFont="1" applyBorder="1" applyAlignment="1">
      <alignment horizontal="left" vertical="top" wrapText="1"/>
    </xf>
    <xf numFmtId="0" fontId="23" fillId="0" borderId="18" xfId="0" applyFont="1" applyBorder="1" applyAlignment="1">
      <alignment horizontal="center" wrapText="1"/>
    </xf>
    <xf numFmtId="0" fontId="23" fillId="0" borderId="21" xfId="0" applyFont="1" applyBorder="1" applyAlignment="1">
      <alignment horizontal="center" wrapText="1"/>
    </xf>
    <xf numFmtId="0" fontId="23" fillId="0" borderId="12" xfId="0" applyFont="1" applyBorder="1" applyAlignment="1">
      <alignment horizontal="center" wrapText="1"/>
    </xf>
    <xf numFmtId="0" fontId="9" fillId="3" borderId="3" xfId="0" applyFont="1" applyFill="1" applyBorder="1" applyAlignment="1">
      <alignment horizontal="center"/>
    </xf>
    <xf numFmtId="0" fontId="9" fillId="3" borderId="2" xfId="0" applyFont="1" applyFill="1" applyBorder="1" applyAlignment="1">
      <alignment horizontal="center"/>
    </xf>
    <xf numFmtId="0" fontId="9" fillId="3" borderId="4" xfId="0" applyFont="1" applyFill="1" applyBorder="1" applyAlignment="1">
      <alignment horizontal="center"/>
    </xf>
    <xf numFmtId="0" fontId="33" fillId="7" borderId="0" xfId="0" applyFont="1" applyFill="1" applyAlignment="1">
      <alignment horizontal="right" vertical="center"/>
    </xf>
    <xf numFmtId="0" fontId="0" fillId="7" borderId="0" xfId="0" applyFill="1" applyAlignment="1">
      <alignment horizontal="right" vertical="center"/>
    </xf>
    <xf numFmtId="0" fontId="42" fillId="0" borderId="0" xfId="0" applyFont="1" applyAlignment="1">
      <alignment horizontal="left" wrapText="1"/>
    </xf>
    <xf numFmtId="0" fontId="0" fillId="0" borderId="0" xfId="0" applyAlignment="1">
      <alignment horizontal="left" wrapText="1"/>
    </xf>
    <xf numFmtId="0" fontId="17" fillId="0" borderId="1" xfId="0" applyFont="1" applyBorder="1" applyAlignment="1">
      <alignment horizontal="center"/>
    </xf>
    <xf numFmtId="0" fontId="39" fillId="7" borderId="0" xfId="0" applyFont="1" applyFill="1" applyAlignment="1">
      <alignment horizontal="center" vertical="center"/>
    </xf>
  </cellXfs>
  <cellStyles count="7">
    <cellStyle name="Comma" xfId="1" builtinId="3"/>
    <cellStyle name="Comma 2" xfId="5" xr:uid="{30C476EC-9009-459E-BE5F-4B43D20DCE78}"/>
    <cellStyle name="Currency" xfId="2" builtinId="4"/>
    <cellStyle name="Hyperlink" xfId="4" builtinId="8"/>
    <cellStyle name="Normal" xfId="0" builtinId="0"/>
    <cellStyle name="Normal 2" xfId="6" xr:uid="{609160A3-080C-4AC0-A5E6-15CF572904D3}"/>
    <cellStyle name="Percent" xfId="3" builtinId="5"/>
  </cellStyles>
  <dxfs count="2">
    <dxf>
      <fill>
        <patternFill>
          <bgColor rgb="FFFFC7CE"/>
        </patternFill>
      </fill>
    </dxf>
    <dxf>
      <fill>
        <patternFill>
          <bgColor rgb="FFFFC7CE"/>
        </patternFill>
      </fill>
    </dxf>
  </dxfs>
  <tableStyles count="0" defaultTableStyle="TableStyleMedium2" defaultPivotStyle="PivotStyleLight16"/>
  <colors>
    <mruColors>
      <color rgb="FF005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352425</xdr:rowOff>
    </xdr:from>
    <xdr:to>
      <xdr:col>0</xdr:col>
      <xdr:colOff>2173272</xdr:colOff>
      <xdr:row>0</xdr:row>
      <xdr:rowOff>866775</xdr:rowOff>
    </xdr:to>
    <xdr:pic>
      <xdr:nvPicPr>
        <xdr:cNvPr id="3" name="Picture 2">
          <a:extLst>
            <a:ext uri="{FF2B5EF4-FFF2-40B4-BE49-F238E27FC236}">
              <a16:creationId xmlns:a16="http://schemas.microsoft.com/office/drawing/2014/main" id="{38B36BBA-DA40-44AE-B7B3-8C9D0C255D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85750" y="352425"/>
          <a:ext cx="1887522" cy="514350"/>
        </a:xfrm>
        <a:prstGeom prst="rect">
          <a:avLst/>
        </a:prstGeom>
      </xdr:spPr>
    </xdr:pic>
    <xdr:clientData/>
  </xdr:twoCellAnchor>
  <xdr:twoCellAnchor>
    <xdr:from>
      <xdr:col>0</xdr:col>
      <xdr:colOff>2695576</xdr:colOff>
      <xdr:row>0</xdr:row>
      <xdr:rowOff>266700</xdr:rowOff>
    </xdr:from>
    <xdr:to>
      <xdr:col>0</xdr:col>
      <xdr:colOff>7639050</xdr:colOff>
      <xdr:row>0</xdr:row>
      <xdr:rowOff>990600</xdr:rowOff>
    </xdr:to>
    <xdr:sp macro="" textlink="">
      <xdr:nvSpPr>
        <xdr:cNvPr id="4" name="TextBox 3">
          <a:extLst>
            <a:ext uri="{FF2B5EF4-FFF2-40B4-BE49-F238E27FC236}">
              <a16:creationId xmlns:a16="http://schemas.microsoft.com/office/drawing/2014/main" id="{0526B261-FAE1-4BAB-9D47-C838A796EF2D}"/>
            </a:ext>
          </a:extLst>
        </xdr:cNvPr>
        <xdr:cNvSpPr txBox="1"/>
      </xdr:nvSpPr>
      <xdr:spPr>
        <a:xfrm>
          <a:off x="2695576" y="266700"/>
          <a:ext cx="4943474" cy="7239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a:solidFill>
                <a:schemeClr val="bg1"/>
              </a:solidFill>
              <a:latin typeface="Arial" panose="020B0604020202020204" pitchFamily="34" charset="0"/>
              <a:cs typeface="Arial" panose="020B0604020202020204" pitchFamily="34" charset="0"/>
            </a:rPr>
            <a:t>PPP/EIDL Loan Toolkit</a:t>
          </a:r>
        </a:p>
      </xdr:txBody>
    </xdr:sp>
    <xdr:clientData/>
  </xdr:twoCellAnchor>
  <xdr:twoCellAnchor>
    <xdr:from>
      <xdr:col>0</xdr:col>
      <xdr:colOff>11125200</xdr:colOff>
      <xdr:row>0</xdr:row>
      <xdr:rowOff>571500</xdr:rowOff>
    </xdr:from>
    <xdr:to>
      <xdr:col>0</xdr:col>
      <xdr:colOff>13115925</xdr:colOff>
      <xdr:row>0</xdr:row>
      <xdr:rowOff>866775</xdr:rowOff>
    </xdr:to>
    <xdr:sp macro="" textlink="">
      <xdr:nvSpPr>
        <xdr:cNvPr id="5" name="TextBox 4">
          <a:extLst>
            <a:ext uri="{FF2B5EF4-FFF2-40B4-BE49-F238E27FC236}">
              <a16:creationId xmlns:a16="http://schemas.microsoft.com/office/drawing/2014/main" id="{A3AE7116-0DDC-45F0-AFCF-7AFBF60D7713}"/>
            </a:ext>
          </a:extLst>
        </xdr:cNvPr>
        <xdr:cNvSpPr txBox="1"/>
      </xdr:nvSpPr>
      <xdr:spPr>
        <a:xfrm>
          <a:off x="11125200" y="571500"/>
          <a:ext cx="19907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blumshapiro.com</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195305</xdr:colOff>
      <xdr:row>0</xdr:row>
      <xdr:rowOff>114300</xdr:rowOff>
    </xdr:from>
    <xdr:to>
      <xdr:col>2</xdr:col>
      <xdr:colOff>1663727</xdr:colOff>
      <xdr:row>3</xdr:row>
      <xdr:rowOff>57150</xdr:rowOff>
    </xdr:to>
    <xdr:pic>
      <xdr:nvPicPr>
        <xdr:cNvPr id="2" name="Picture 1">
          <a:extLst>
            <a:ext uri="{FF2B5EF4-FFF2-40B4-BE49-F238E27FC236}">
              <a16:creationId xmlns:a16="http://schemas.microsoft.com/office/drawing/2014/main" id="{748858BC-9471-4975-A788-3E4332C280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95305" y="114300"/>
          <a:ext cx="1887522" cy="514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66675</xdr:rowOff>
    </xdr:from>
    <xdr:to>
      <xdr:col>1</xdr:col>
      <xdr:colOff>1638300</xdr:colOff>
      <xdr:row>0</xdr:row>
      <xdr:rowOff>539068</xdr:rowOff>
    </xdr:to>
    <xdr:pic>
      <xdr:nvPicPr>
        <xdr:cNvPr id="2" name="Picture 1">
          <a:extLst>
            <a:ext uri="{FF2B5EF4-FFF2-40B4-BE49-F238E27FC236}">
              <a16:creationId xmlns:a16="http://schemas.microsoft.com/office/drawing/2014/main" id="{9C5F1F9C-8949-4912-AD9F-F93FE3F9F2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4300" y="66675"/>
          <a:ext cx="1733550" cy="4723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123825</xdr:rowOff>
    </xdr:from>
    <xdr:to>
      <xdr:col>0</xdr:col>
      <xdr:colOff>1895475</xdr:colOff>
      <xdr:row>0</xdr:row>
      <xdr:rowOff>596218</xdr:rowOff>
    </xdr:to>
    <xdr:pic>
      <xdr:nvPicPr>
        <xdr:cNvPr id="2" name="Picture 1">
          <a:extLst>
            <a:ext uri="{FF2B5EF4-FFF2-40B4-BE49-F238E27FC236}">
              <a16:creationId xmlns:a16="http://schemas.microsoft.com/office/drawing/2014/main" id="{E78F2211-9B55-49C5-9C26-5444989389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61925" y="123825"/>
          <a:ext cx="1733550" cy="4723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0</xdr:row>
      <xdr:rowOff>95250</xdr:rowOff>
    </xdr:from>
    <xdr:to>
      <xdr:col>1</xdr:col>
      <xdr:colOff>1333500</xdr:colOff>
      <xdr:row>0</xdr:row>
      <xdr:rowOff>567643</xdr:rowOff>
    </xdr:to>
    <xdr:pic>
      <xdr:nvPicPr>
        <xdr:cNvPr id="2" name="Picture 1">
          <a:extLst>
            <a:ext uri="{FF2B5EF4-FFF2-40B4-BE49-F238E27FC236}">
              <a16:creationId xmlns:a16="http://schemas.microsoft.com/office/drawing/2014/main" id="{318223A4-4146-4D13-8270-118FB1710F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09550" y="95250"/>
          <a:ext cx="1733550" cy="4723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0</xdr:row>
      <xdr:rowOff>142875</xdr:rowOff>
    </xdr:from>
    <xdr:to>
      <xdr:col>0</xdr:col>
      <xdr:colOff>1895475</xdr:colOff>
      <xdr:row>0</xdr:row>
      <xdr:rowOff>615268</xdr:rowOff>
    </xdr:to>
    <xdr:pic>
      <xdr:nvPicPr>
        <xdr:cNvPr id="4" name="Picture 3">
          <a:extLst>
            <a:ext uri="{FF2B5EF4-FFF2-40B4-BE49-F238E27FC236}">
              <a16:creationId xmlns:a16="http://schemas.microsoft.com/office/drawing/2014/main" id="{E3720ED1-FC8D-469F-BA40-501CE7A15A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61925" y="142875"/>
          <a:ext cx="1733550" cy="4723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0</xdr:row>
      <xdr:rowOff>95250</xdr:rowOff>
    </xdr:from>
    <xdr:to>
      <xdr:col>0</xdr:col>
      <xdr:colOff>1847850</xdr:colOff>
      <xdr:row>0</xdr:row>
      <xdr:rowOff>567643</xdr:rowOff>
    </xdr:to>
    <xdr:pic>
      <xdr:nvPicPr>
        <xdr:cNvPr id="3" name="Picture 2">
          <a:extLst>
            <a:ext uri="{FF2B5EF4-FFF2-40B4-BE49-F238E27FC236}">
              <a16:creationId xmlns:a16="http://schemas.microsoft.com/office/drawing/2014/main" id="{336FCC30-FC2E-4202-AD55-D9EFD0679D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4300" y="95250"/>
          <a:ext cx="1733550" cy="4723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ba.gov/funding-programs/loans/lender-match" TargetMode="External"/><Relationship Id="rId2" Type="http://schemas.openxmlformats.org/officeDocument/2006/relationships/hyperlink" Target="https://www.sba.gov/sites/default/files/SBA%20Form%201919%204-28-14_review.pdf" TargetMode="External"/><Relationship Id="rId1" Type="http://schemas.openxmlformats.org/officeDocument/2006/relationships/hyperlink" Target="https://www.sba.gov/sites/default/files/tools_sbf_finasst912.pdf"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gpo.gov/fdsys/pkg/PLAW-116publ127/pdf/PLAW-116publ127.pdf"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gpo.gov/fdsys/pkg/PLAW-116publ127/pdf/PLAW-116publ1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68865-5E91-43B6-B73E-1E1825544F6D}">
  <dimension ref="A1:A30"/>
  <sheetViews>
    <sheetView topLeftCell="A7" zoomScale="70" zoomScaleNormal="70" workbookViewId="0">
      <selection activeCell="A7" sqref="A7"/>
    </sheetView>
  </sheetViews>
  <sheetFormatPr baseColWidth="10" defaultColWidth="8.83203125" defaultRowHeight="15" x14ac:dyDescent="0.2"/>
  <cols>
    <col min="1" max="1" width="202.6640625" customWidth="1"/>
  </cols>
  <sheetData>
    <row r="1" spans="1:1" ht="99.75" customHeight="1" x14ac:dyDescent="0.2">
      <c r="A1" s="80"/>
    </row>
    <row r="3" spans="1:1" ht="16" x14ac:dyDescent="0.2">
      <c r="A3" s="100"/>
    </row>
    <row r="4" spans="1:1" ht="16" x14ac:dyDescent="0.2">
      <c r="A4" s="48"/>
    </row>
    <row r="5" spans="1:1" ht="19" x14ac:dyDescent="0.25">
      <c r="A5" s="98" t="s">
        <v>213</v>
      </c>
    </row>
    <row r="6" spans="1:1" ht="16" x14ac:dyDescent="0.2">
      <c r="A6" s="99" t="s">
        <v>256</v>
      </c>
    </row>
    <row r="7" spans="1:1" ht="16" x14ac:dyDescent="0.2">
      <c r="A7" s="99" t="s">
        <v>248</v>
      </c>
    </row>
    <row r="8" spans="1:1" ht="16" x14ac:dyDescent="0.2">
      <c r="A8" s="99" t="s">
        <v>249</v>
      </c>
    </row>
    <row r="9" spans="1:1" ht="16" x14ac:dyDescent="0.2">
      <c r="A9" s="99" t="s">
        <v>250</v>
      </c>
    </row>
    <row r="10" spans="1:1" ht="16" x14ac:dyDescent="0.2">
      <c r="A10" s="99" t="s">
        <v>251</v>
      </c>
    </row>
    <row r="11" spans="1:1" ht="16" x14ac:dyDescent="0.2">
      <c r="A11" s="99" t="s">
        <v>257</v>
      </c>
    </row>
    <row r="12" spans="1:1" ht="16" x14ac:dyDescent="0.2">
      <c r="A12" s="99" t="s">
        <v>214</v>
      </c>
    </row>
    <row r="13" spans="1:1" ht="16" x14ac:dyDescent="0.2">
      <c r="A13" s="99" t="s">
        <v>215</v>
      </c>
    </row>
    <row r="14" spans="1:1" ht="16" x14ac:dyDescent="0.2">
      <c r="A14" s="99" t="s">
        <v>209</v>
      </c>
    </row>
    <row r="15" spans="1:1" ht="16" x14ac:dyDescent="0.2">
      <c r="A15" s="99" t="s">
        <v>210</v>
      </c>
    </row>
    <row r="16" spans="1:1" ht="16" x14ac:dyDescent="0.2">
      <c r="A16" s="99" t="s">
        <v>211</v>
      </c>
    </row>
    <row r="17" spans="1:1" ht="16" x14ac:dyDescent="0.2">
      <c r="A17" s="99" t="s">
        <v>212</v>
      </c>
    </row>
    <row r="18" spans="1:1" ht="16" x14ac:dyDescent="0.2">
      <c r="A18" s="99" t="s">
        <v>216</v>
      </c>
    </row>
    <row r="19" spans="1:1" ht="16" x14ac:dyDescent="0.2">
      <c r="A19" s="99" t="s">
        <v>217</v>
      </c>
    </row>
    <row r="20" spans="1:1" ht="19" x14ac:dyDescent="0.25">
      <c r="A20" s="47"/>
    </row>
    <row r="21" spans="1:1" ht="19" x14ac:dyDescent="0.25">
      <c r="A21" s="98" t="s">
        <v>218</v>
      </c>
    </row>
    <row r="22" spans="1:1" ht="16" x14ac:dyDescent="0.2">
      <c r="A22" s="99" t="s">
        <v>247</v>
      </c>
    </row>
    <row r="23" spans="1:1" ht="16" x14ac:dyDescent="0.2">
      <c r="A23" s="99" t="s">
        <v>219</v>
      </c>
    </row>
    <row r="24" spans="1:1" ht="16" x14ac:dyDescent="0.2">
      <c r="A24" s="99" t="s">
        <v>220</v>
      </c>
    </row>
    <row r="28" spans="1:1" ht="19.5" customHeight="1" x14ac:dyDescent="0.2">
      <c r="A28" s="119" t="s">
        <v>253</v>
      </c>
    </row>
    <row r="29" spans="1:1" ht="17.25" customHeight="1" x14ac:dyDescent="0.2">
      <c r="A29" s="119"/>
    </row>
    <row r="30" spans="1:1" ht="48.75" customHeight="1" x14ac:dyDescent="0.2">
      <c r="A30" s="119"/>
    </row>
  </sheetData>
  <mergeCells count="1">
    <mergeCell ref="A28:A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69706-B724-4EC8-8A10-96A1986DD71F}">
  <sheetPr>
    <pageSetUpPr fitToPage="1"/>
  </sheetPr>
  <dimension ref="A1:E99"/>
  <sheetViews>
    <sheetView workbookViewId="0"/>
  </sheetViews>
  <sheetFormatPr baseColWidth="10" defaultColWidth="9.1640625" defaultRowHeight="15" x14ac:dyDescent="0.2"/>
  <cols>
    <col min="1" max="2" width="3.1640625" style="31" customWidth="1"/>
    <col min="3" max="3" width="84.5" style="31" customWidth="1"/>
    <col min="4" max="4" width="12.5" style="31" customWidth="1"/>
    <col min="5" max="5" width="12.33203125" style="31" customWidth="1"/>
    <col min="6" max="16384" width="9.1640625" style="31"/>
  </cols>
  <sheetData>
    <row r="1" spans="1:5" x14ac:dyDescent="0.2">
      <c r="A1" s="80"/>
      <c r="B1" s="80"/>
      <c r="C1" s="80"/>
      <c r="D1" s="80"/>
      <c r="E1" s="80"/>
    </row>
    <row r="2" spans="1:5" x14ac:dyDescent="0.2">
      <c r="A2" s="80"/>
      <c r="B2" s="80"/>
      <c r="C2" s="80"/>
      <c r="D2" s="121" t="s">
        <v>243</v>
      </c>
      <c r="E2" s="121"/>
    </row>
    <row r="3" spans="1:5" x14ac:dyDescent="0.2">
      <c r="A3" s="80"/>
      <c r="B3" s="80"/>
      <c r="C3" s="80"/>
      <c r="D3" s="121"/>
      <c r="E3" s="121"/>
    </row>
    <row r="4" spans="1:5" s="33" customFormat="1" x14ac:dyDescent="0.2">
      <c r="A4" s="80"/>
      <c r="B4" s="80"/>
      <c r="C4" s="80"/>
      <c r="D4" s="80"/>
      <c r="E4" s="80"/>
    </row>
    <row r="5" spans="1:5" s="87" customFormat="1" x14ac:dyDescent="0.2">
      <c r="A5" s="40"/>
      <c r="B5" s="40"/>
      <c r="C5" s="40"/>
      <c r="D5" s="40"/>
      <c r="E5" s="40"/>
    </row>
    <row r="6" spans="1:5" s="33" customFormat="1" ht="19" x14ac:dyDescent="0.25">
      <c r="A6" s="89"/>
      <c r="B6" s="89"/>
      <c r="C6" s="88" t="s">
        <v>111</v>
      </c>
      <c r="D6" s="89"/>
      <c r="E6" s="49"/>
    </row>
    <row r="7" spans="1:5" s="33" customFormat="1" ht="16" x14ac:dyDescent="0.2">
      <c r="A7" s="91"/>
      <c r="B7" s="91"/>
      <c r="C7" s="90" t="s">
        <v>112</v>
      </c>
      <c r="D7" s="91"/>
      <c r="E7" s="49"/>
    </row>
    <row r="8" spans="1:5" x14ac:dyDescent="0.2">
      <c r="A8"/>
      <c r="B8"/>
      <c r="C8"/>
      <c r="D8"/>
      <c r="E8"/>
    </row>
    <row r="9" spans="1:5" s="94" customFormat="1" ht="42" customHeight="1" x14ac:dyDescent="0.2">
      <c r="B9" s="92"/>
      <c r="C9" s="95" t="s">
        <v>246</v>
      </c>
      <c r="D9" s="93"/>
      <c r="E9" s="93"/>
    </row>
    <row r="10" spans="1:5" s="94" customFormat="1" ht="14" x14ac:dyDescent="0.2">
      <c r="A10" s="92"/>
      <c r="B10" s="92"/>
      <c r="C10" s="93"/>
      <c r="D10" s="93"/>
      <c r="E10" s="93"/>
    </row>
    <row r="11" spans="1:5" s="32" customFormat="1" ht="16" thickBot="1" x14ac:dyDescent="0.25">
      <c r="A11"/>
      <c r="B11"/>
      <c r="C11"/>
      <c r="D11"/>
      <c r="E11"/>
    </row>
    <row r="12" spans="1:5" s="32" customFormat="1" ht="34" thickBot="1" x14ac:dyDescent="0.3">
      <c r="A12" s="135" t="s">
        <v>221</v>
      </c>
      <c r="B12" s="136"/>
      <c r="C12" s="137"/>
      <c r="D12" s="96" t="s">
        <v>113</v>
      </c>
      <c r="E12" s="96" t="s">
        <v>114</v>
      </c>
    </row>
    <row r="13" spans="1:5" s="32" customFormat="1" ht="16" thickBot="1" x14ac:dyDescent="0.25">
      <c r="A13" s="86">
        <v>1</v>
      </c>
      <c r="B13" s="138" t="s">
        <v>115</v>
      </c>
      <c r="C13" s="139"/>
      <c r="D13" s="140"/>
      <c r="E13" s="130"/>
    </row>
    <row r="14" spans="1:5" s="32" customFormat="1" ht="16" x14ac:dyDescent="0.2">
      <c r="A14" s="50"/>
      <c r="B14" s="51"/>
      <c r="C14" s="52" t="s">
        <v>222</v>
      </c>
      <c r="D14" s="141"/>
      <c r="E14" s="131"/>
    </row>
    <row r="15" spans="1:5" s="32" customFormat="1" ht="16" x14ac:dyDescent="0.2">
      <c r="A15" s="53"/>
      <c r="B15" s="53"/>
      <c r="C15" s="54" t="s">
        <v>116</v>
      </c>
      <c r="D15" s="141"/>
      <c r="E15" s="131"/>
    </row>
    <row r="16" spans="1:5" s="32" customFormat="1" ht="16" thickBot="1" x14ac:dyDescent="0.25">
      <c r="A16" s="53"/>
      <c r="B16" s="55"/>
      <c r="C16" s="56"/>
      <c r="D16" s="142"/>
      <c r="E16" s="132"/>
    </row>
    <row r="17" spans="1:5" s="32" customFormat="1" ht="16" thickBot="1" x14ac:dyDescent="0.25">
      <c r="A17" s="86">
        <v>2</v>
      </c>
      <c r="B17" s="133" t="s">
        <v>223</v>
      </c>
      <c r="C17" s="134"/>
      <c r="D17" s="122"/>
      <c r="E17" s="122"/>
    </row>
    <row r="18" spans="1:5" s="32" customFormat="1" ht="16" x14ac:dyDescent="0.2">
      <c r="A18" s="57"/>
      <c r="B18" s="58"/>
      <c r="C18" s="52" t="s">
        <v>222</v>
      </c>
      <c r="D18" s="126"/>
      <c r="E18" s="126"/>
    </row>
    <row r="19" spans="1:5" s="32" customFormat="1" x14ac:dyDescent="0.2">
      <c r="A19" s="57"/>
      <c r="B19" s="50"/>
      <c r="C19" s="59" t="s">
        <v>224</v>
      </c>
      <c r="D19" s="126"/>
      <c r="E19" s="126"/>
    </row>
    <row r="20" spans="1:5" s="32" customFormat="1" ht="16" thickBot="1" x14ac:dyDescent="0.25">
      <c r="A20" s="57"/>
      <c r="B20" s="50"/>
      <c r="C20" s="60"/>
      <c r="D20" s="123"/>
      <c r="E20" s="123"/>
    </row>
    <row r="21" spans="1:5" s="32" customFormat="1" ht="16" thickBot="1" x14ac:dyDescent="0.25">
      <c r="A21" s="86">
        <v>3</v>
      </c>
      <c r="B21" s="61" t="s">
        <v>225</v>
      </c>
      <c r="C21" s="62"/>
      <c r="D21" s="122"/>
      <c r="E21" s="122"/>
    </row>
    <row r="22" spans="1:5" s="32" customFormat="1" x14ac:dyDescent="0.2">
      <c r="A22" s="57"/>
      <c r="B22" s="50"/>
      <c r="C22" s="63" t="s">
        <v>226</v>
      </c>
      <c r="D22" s="126"/>
      <c r="E22" s="126"/>
    </row>
    <row r="23" spans="1:5" s="32" customFormat="1" ht="16" thickBot="1" x14ac:dyDescent="0.25">
      <c r="A23" s="57"/>
      <c r="B23" s="50"/>
      <c r="C23" s="64"/>
      <c r="D23" s="123"/>
      <c r="E23" s="123"/>
    </row>
    <row r="24" spans="1:5" s="32" customFormat="1" ht="16" thickBot="1" x14ac:dyDescent="0.25">
      <c r="A24" s="86">
        <v>4</v>
      </c>
      <c r="B24" s="61" t="s">
        <v>117</v>
      </c>
      <c r="C24" s="62"/>
      <c r="D24" s="122"/>
      <c r="E24" s="122"/>
    </row>
    <row r="25" spans="1:5" s="32" customFormat="1" ht="16" thickBot="1" x14ac:dyDescent="0.25">
      <c r="A25" s="50"/>
      <c r="B25" s="50"/>
      <c r="C25" s="64"/>
      <c r="D25" s="123"/>
      <c r="E25" s="123"/>
    </row>
    <row r="26" spans="1:5" s="32" customFormat="1" ht="16" thickBot="1" x14ac:dyDescent="0.25">
      <c r="A26" s="86">
        <v>5</v>
      </c>
      <c r="B26" s="61" t="s">
        <v>118</v>
      </c>
      <c r="C26" s="62"/>
      <c r="D26" s="122"/>
      <c r="E26" s="122"/>
    </row>
    <row r="27" spans="1:5" s="32" customFormat="1" ht="16" thickBot="1" x14ac:dyDescent="0.25">
      <c r="A27" s="57"/>
      <c r="B27" s="65"/>
      <c r="C27" s="66"/>
      <c r="D27" s="123"/>
      <c r="E27" s="123"/>
    </row>
    <row r="28" spans="1:5" s="32" customFormat="1" ht="16" thickBot="1" x14ac:dyDescent="0.25">
      <c r="A28" s="86">
        <v>6</v>
      </c>
      <c r="B28" s="61" t="s">
        <v>119</v>
      </c>
      <c r="C28" s="62"/>
      <c r="D28" s="122"/>
      <c r="E28" s="122"/>
    </row>
    <row r="29" spans="1:5" s="32" customFormat="1" ht="16" thickBot="1" x14ac:dyDescent="0.25">
      <c r="A29" s="57"/>
      <c r="B29" s="65"/>
      <c r="C29" s="66"/>
      <c r="D29" s="123"/>
      <c r="E29" s="123"/>
    </row>
    <row r="30" spans="1:5" s="32" customFormat="1" ht="16" thickBot="1" x14ac:dyDescent="0.25">
      <c r="A30" s="86">
        <v>7</v>
      </c>
      <c r="B30" s="61" t="s">
        <v>120</v>
      </c>
      <c r="C30" s="62"/>
      <c r="D30" s="122"/>
      <c r="E30" s="122"/>
    </row>
    <row r="31" spans="1:5" s="32" customFormat="1" ht="16" thickBot="1" x14ac:dyDescent="0.25">
      <c r="A31" s="57"/>
      <c r="B31" s="65"/>
      <c r="C31" s="66"/>
      <c r="D31" s="123"/>
      <c r="E31" s="123"/>
    </row>
    <row r="32" spans="1:5" s="32" customFormat="1" ht="16" thickBot="1" x14ac:dyDescent="0.25">
      <c r="A32" s="86">
        <v>8</v>
      </c>
      <c r="B32" s="61" t="s">
        <v>121</v>
      </c>
      <c r="C32" s="62"/>
      <c r="D32" s="122"/>
      <c r="E32" s="122"/>
    </row>
    <row r="33" spans="1:5" s="32" customFormat="1" ht="16" thickBot="1" x14ac:dyDescent="0.25">
      <c r="A33" s="57"/>
      <c r="B33" s="65"/>
      <c r="C33" s="66"/>
      <c r="D33" s="123"/>
      <c r="E33" s="123"/>
    </row>
    <row r="34" spans="1:5" s="32" customFormat="1" ht="16" thickBot="1" x14ac:dyDescent="0.25">
      <c r="A34" s="86">
        <v>9</v>
      </c>
      <c r="B34" s="61" t="s">
        <v>122</v>
      </c>
      <c r="C34" s="62"/>
      <c r="D34" s="122"/>
      <c r="E34" s="122"/>
    </row>
    <row r="35" spans="1:5" s="32" customFormat="1" ht="16" thickBot="1" x14ac:dyDescent="0.25">
      <c r="A35" s="57"/>
      <c r="B35" s="50"/>
      <c r="C35" s="64"/>
      <c r="D35" s="123"/>
      <c r="E35" s="123"/>
    </row>
    <row r="36" spans="1:5" s="32" customFormat="1" ht="16" thickBot="1" x14ac:dyDescent="0.25">
      <c r="A36" s="86">
        <v>10</v>
      </c>
      <c r="B36" s="61" t="s">
        <v>123</v>
      </c>
      <c r="C36" s="62"/>
      <c r="D36" s="67"/>
      <c r="E36" s="68"/>
    </row>
    <row r="37" spans="1:5" s="32" customFormat="1" x14ac:dyDescent="0.2">
      <c r="A37" s="57"/>
      <c r="B37" s="69" t="s">
        <v>124</v>
      </c>
      <c r="C37" s="67" t="s">
        <v>125</v>
      </c>
      <c r="D37" s="67"/>
      <c r="E37" s="68"/>
    </row>
    <row r="38" spans="1:5" s="32" customFormat="1" x14ac:dyDescent="0.2">
      <c r="A38" s="57"/>
      <c r="B38" s="70" t="s">
        <v>126</v>
      </c>
      <c r="C38" s="62" t="s">
        <v>127</v>
      </c>
      <c r="D38" s="122"/>
      <c r="E38" s="122"/>
    </row>
    <row r="39" spans="1:5" s="32" customFormat="1" x14ac:dyDescent="0.2">
      <c r="A39" s="57"/>
      <c r="B39" s="65"/>
      <c r="C39" s="66" t="s">
        <v>128</v>
      </c>
      <c r="D39" s="123"/>
      <c r="E39" s="123"/>
    </row>
    <row r="40" spans="1:5" s="32" customFormat="1" x14ac:dyDescent="0.2">
      <c r="A40" s="57"/>
      <c r="B40" s="70" t="s">
        <v>129</v>
      </c>
      <c r="C40" s="62" t="s">
        <v>130</v>
      </c>
      <c r="D40" s="122"/>
      <c r="E40" s="122"/>
    </row>
    <row r="41" spans="1:5" s="32" customFormat="1" x14ac:dyDescent="0.2">
      <c r="A41" s="57"/>
      <c r="B41" s="65"/>
      <c r="C41" s="66" t="s">
        <v>131</v>
      </c>
      <c r="D41" s="123"/>
      <c r="E41" s="123"/>
    </row>
    <row r="42" spans="1:5" s="32" customFormat="1" ht="16" thickBot="1" x14ac:dyDescent="0.25">
      <c r="A42" s="57"/>
      <c r="B42" s="50"/>
      <c r="C42" s="64"/>
      <c r="D42" s="71"/>
      <c r="E42" s="71"/>
    </row>
    <row r="43" spans="1:5" s="32" customFormat="1" ht="16" thickBot="1" x14ac:dyDescent="0.25">
      <c r="A43" s="86">
        <v>11</v>
      </c>
      <c r="B43" s="61" t="s">
        <v>132</v>
      </c>
      <c r="C43" s="62"/>
      <c r="D43" s="127"/>
      <c r="E43" s="122"/>
    </row>
    <row r="44" spans="1:5" s="32" customFormat="1" x14ac:dyDescent="0.2">
      <c r="A44" s="57"/>
      <c r="B44" s="50"/>
      <c r="C44" s="64" t="s">
        <v>133</v>
      </c>
      <c r="D44" s="129"/>
      <c r="E44" s="126"/>
    </row>
    <row r="45" spans="1:5" s="32" customFormat="1" x14ac:dyDescent="0.2">
      <c r="A45" s="57"/>
      <c r="B45" s="70"/>
      <c r="C45" s="62" t="s">
        <v>134</v>
      </c>
      <c r="D45" s="127"/>
      <c r="E45" s="122"/>
    </row>
    <row r="46" spans="1:5" s="32" customFormat="1" ht="16" thickBot="1" x14ac:dyDescent="0.25">
      <c r="A46" s="57"/>
      <c r="B46" s="50"/>
      <c r="C46" s="64"/>
      <c r="D46" s="128"/>
      <c r="E46" s="123"/>
    </row>
    <row r="47" spans="1:5" s="32" customFormat="1" ht="16" thickBot="1" x14ac:dyDescent="0.25">
      <c r="A47" s="86">
        <v>12</v>
      </c>
      <c r="B47" s="61" t="s">
        <v>135</v>
      </c>
      <c r="C47" s="62"/>
      <c r="D47" s="127"/>
      <c r="E47" s="122"/>
    </row>
    <row r="48" spans="1:5" s="32" customFormat="1" x14ac:dyDescent="0.2">
      <c r="A48" s="57"/>
      <c r="B48" s="50"/>
      <c r="C48" s="64" t="s">
        <v>136</v>
      </c>
      <c r="D48" s="129"/>
      <c r="E48" s="126"/>
    </row>
    <row r="49" spans="1:5" s="32" customFormat="1" ht="16" thickBot="1" x14ac:dyDescent="0.25">
      <c r="A49" s="57"/>
      <c r="B49" s="50"/>
      <c r="C49" s="64"/>
      <c r="D49" s="128"/>
      <c r="E49" s="123"/>
    </row>
    <row r="50" spans="1:5" s="32" customFormat="1" ht="16" thickBot="1" x14ac:dyDescent="0.25">
      <c r="A50" s="86">
        <v>13</v>
      </c>
      <c r="B50" s="61" t="s">
        <v>137</v>
      </c>
      <c r="C50" s="62"/>
      <c r="D50" s="127"/>
      <c r="E50" s="122"/>
    </row>
    <row r="51" spans="1:5" s="32" customFormat="1" ht="16" thickBot="1" x14ac:dyDescent="0.25">
      <c r="A51" s="57"/>
      <c r="B51" s="50"/>
      <c r="C51" s="64"/>
      <c r="D51" s="128"/>
      <c r="E51" s="123"/>
    </row>
    <row r="52" spans="1:5" s="32" customFormat="1" ht="16" thickBot="1" x14ac:dyDescent="0.25">
      <c r="A52" s="86">
        <v>14</v>
      </c>
      <c r="B52" s="61" t="s">
        <v>138</v>
      </c>
      <c r="C52" s="62"/>
      <c r="D52" s="127"/>
      <c r="E52" s="122"/>
    </row>
    <row r="53" spans="1:5" s="32" customFormat="1" x14ac:dyDescent="0.2">
      <c r="A53" s="57"/>
      <c r="B53" s="50"/>
      <c r="C53" s="64" t="s">
        <v>139</v>
      </c>
      <c r="D53" s="129"/>
      <c r="E53" s="126"/>
    </row>
    <row r="54" spans="1:5" s="32" customFormat="1" ht="16" thickBot="1" x14ac:dyDescent="0.25">
      <c r="A54" s="57"/>
      <c r="B54" s="50"/>
      <c r="C54" s="64"/>
      <c r="D54" s="128"/>
      <c r="E54" s="123"/>
    </row>
    <row r="55" spans="1:5" s="32" customFormat="1" ht="16" thickBot="1" x14ac:dyDescent="0.25">
      <c r="A55" s="86">
        <v>15</v>
      </c>
      <c r="B55" s="61" t="s">
        <v>227</v>
      </c>
      <c r="C55" s="62"/>
      <c r="D55" s="67"/>
      <c r="E55" s="68"/>
    </row>
    <row r="56" spans="1:5" s="32" customFormat="1" x14ac:dyDescent="0.2">
      <c r="A56" s="57"/>
      <c r="B56" s="69" t="s">
        <v>124</v>
      </c>
      <c r="C56" s="67" t="s">
        <v>228</v>
      </c>
      <c r="D56" s="67"/>
      <c r="E56" s="68"/>
    </row>
    <row r="57" spans="1:5" s="32" customFormat="1" x14ac:dyDescent="0.2">
      <c r="A57" s="57"/>
      <c r="B57" s="70" t="s">
        <v>126</v>
      </c>
      <c r="C57" s="62" t="s">
        <v>229</v>
      </c>
      <c r="D57" s="127"/>
      <c r="E57" s="122"/>
    </row>
    <row r="58" spans="1:5" s="32" customFormat="1" ht="16" thickBot="1" x14ac:dyDescent="0.25">
      <c r="A58" s="57"/>
      <c r="B58" s="50"/>
      <c r="C58" s="64"/>
      <c r="D58" s="128"/>
      <c r="E58" s="123"/>
    </row>
    <row r="59" spans="1:5" s="32" customFormat="1" ht="16" thickBot="1" x14ac:dyDescent="0.25">
      <c r="A59" s="86">
        <v>16</v>
      </c>
      <c r="B59" s="61" t="s">
        <v>140</v>
      </c>
      <c r="C59" s="62"/>
      <c r="D59" s="127"/>
      <c r="E59" s="122"/>
    </row>
    <row r="60" spans="1:5" s="32" customFormat="1" ht="16" thickBot="1" x14ac:dyDescent="0.25">
      <c r="A60" s="57"/>
      <c r="B60" s="50"/>
      <c r="C60" s="64"/>
      <c r="D60" s="128"/>
      <c r="E60" s="123"/>
    </row>
    <row r="61" spans="1:5" s="32" customFormat="1" ht="16" thickBot="1" x14ac:dyDescent="0.25">
      <c r="A61" s="86">
        <v>17</v>
      </c>
      <c r="B61" s="61" t="s">
        <v>141</v>
      </c>
      <c r="C61" s="62"/>
      <c r="D61" s="67"/>
      <c r="E61" s="68"/>
    </row>
    <row r="62" spans="1:5" s="32" customFormat="1" x14ac:dyDescent="0.2">
      <c r="A62" s="57"/>
      <c r="B62" s="69" t="s">
        <v>124</v>
      </c>
      <c r="C62" s="67" t="s">
        <v>142</v>
      </c>
      <c r="D62" s="67"/>
      <c r="E62" s="68"/>
    </row>
    <row r="63" spans="1:5" s="32" customFormat="1" x14ac:dyDescent="0.2">
      <c r="A63" s="57"/>
      <c r="B63" s="50" t="s">
        <v>126</v>
      </c>
      <c r="C63" s="64" t="s">
        <v>143</v>
      </c>
      <c r="D63" s="127"/>
      <c r="E63" s="122"/>
    </row>
    <row r="64" spans="1:5" s="32" customFormat="1" ht="16" thickBot="1" x14ac:dyDescent="0.25">
      <c r="A64" s="57"/>
      <c r="B64" s="50"/>
      <c r="C64" s="64"/>
      <c r="D64" s="128"/>
      <c r="E64" s="123"/>
    </row>
    <row r="65" spans="1:5" s="32" customFormat="1" ht="16" thickBot="1" x14ac:dyDescent="0.25">
      <c r="A65" s="86">
        <v>18</v>
      </c>
      <c r="B65" s="61" t="s">
        <v>144</v>
      </c>
      <c r="C65" s="62"/>
      <c r="D65" s="127"/>
      <c r="E65" s="122"/>
    </row>
    <row r="66" spans="1:5" ht="16" thickBot="1" x14ac:dyDescent="0.25">
      <c r="A66" s="57"/>
      <c r="B66" s="50"/>
      <c r="C66" s="64"/>
      <c r="D66" s="128"/>
      <c r="E66" s="123"/>
    </row>
    <row r="67" spans="1:5" ht="16" thickBot="1" x14ac:dyDescent="0.25">
      <c r="A67" s="86">
        <v>19</v>
      </c>
      <c r="B67" s="72" t="s">
        <v>230</v>
      </c>
      <c r="C67" s="67"/>
      <c r="D67" s="67"/>
      <c r="E67" s="68"/>
    </row>
    <row r="68" spans="1:5" x14ac:dyDescent="0.2">
      <c r="A68" s="57"/>
      <c r="B68" s="69" t="s">
        <v>124</v>
      </c>
      <c r="C68" s="67" t="s">
        <v>231</v>
      </c>
      <c r="D68" s="67"/>
      <c r="E68" s="68"/>
    </row>
    <row r="69" spans="1:5" x14ac:dyDescent="0.2">
      <c r="A69" s="57"/>
      <c r="B69" s="70" t="s">
        <v>232</v>
      </c>
      <c r="C69" s="62" t="s">
        <v>233</v>
      </c>
      <c r="D69" s="122"/>
      <c r="E69" s="122"/>
    </row>
    <row r="70" spans="1:5" x14ac:dyDescent="0.2">
      <c r="A70" s="57"/>
      <c r="B70" s="50"/>
      <c r="C70" s="64" t="s">
        <v>234</v>
      </c>
      <c r="D70" s="126"/>
      <c r="E70" s="126"/>
    </row>
    <row r="71" spans="1:5" ht="16" thickBot="1" x14ac:dyDescent="0.25">
      <c r="A71" s="57"/>
      <c r="B71" s="50"/>
      <c r="C71" s="64"/>
      <c r="D71" s="123"/>
      <c r="E71" s="123"/>
    </row>
    <row r="72" spans="1:5" ht="16" thickBot="1" x14ac:dyDescent="0.25">
      <c r="A72" s="86">
        <v>20</v>
      </c>
      <c r="B72" s="61" t="s">
        <v>235</v>
      </c>
      <c r="C72" s="62"/>
      <c r="D72" s="67"/>
      <c r="E72" s="68"/>
    </row>
    <row r="73" spans="1:5" x14ac:dyDescent="0.2">
      <c r="A73" s="57"/>
      <c r="B73" s="70" t="s">
        <v>124</v>
      </c>
      <c r="C73" s="62" t="s">
        <v>236</v>
      </c>
      <c r="D73" s="122"/>
      <c r="E73" s="122"/>
    </row>
    <row r="74" spans="1:5" ht="16" thickBot="1" x14ac:dyDescent="0.25">
      <c r="A74" s="57"/>
      <c r="B74" s="50"/>
      <c r="C74" s="64"/>
      <c r="D74" s="123"/>
      <c r="E74" s="123"/>
    </row>
    <row r="75" spans="1:5" ht="16" thickBot="1" x14ac:dyDescent="0.25">
      <c r="A75" s="86">
        <v>21</v>
      </c>
      <c r="B75" s="72" t="s">
        <v>145</v>
      </c>
      <c r="C75" s="67"/>
      <c r="D75" s="67"/>
      <c r="E75" s="68"/>
    </row>
    <row r="76" spans="1:5" x14ac:dyDescent="0.2">
      <c r="A76" s="57"/>
      <c r="B76" s="69" t="s">
        <v>124</v>
      </c>
      <c r="C76" s="67" t="s">
        <v>146</v>
      </c>
      <c r="D76" s="67"/>
      <c r="E76" s="68"/>
    </row>
    <row r="77" spans="1:5" x14ac:dyDescent="0.2">
      <c r="A77" s="57"/>
      <c r="B77" s="69" t="s">
        <v>126</v>
      </c>
      <c r="C77" s="67" t="s">
        <v>147</v>
      </c>
      <c r="D77" s="67"/>
      <c r="E77" s="68"/>
    </row>
    <row r="78" spans="1:5" x14ac:dyDescent="0.2">
      <c r="A78" s="57"/>
      <c r="B78" s="70" t="s">
        <v>129</v>
      </c>
      <c r="C78" s="62" t="s">
        <v>148</v>
      </c>
      <c r="D78" s="122"/>
      <c r="E78" s="122"/>
    </row>
    <row r="79" spans="1:5" x14ac:dyDescent="0.2">
      <c r="A79" s="57"/>
      <c r="B79" s="65"/>
      <c r="C79" s="66" t="s">
        <v>149</v>
      </c>
      <c r="D79" s="123"/>
      <c r="E79" s="123"/>
    </row>
    <row r="80" spans="1:5" x14ac:dyDescent="0.2">
      <c r="A80" s="57"/>
      <c r="B80" s="70" t="s">
        <v>150</v>
      </c>
      <c r="C80" s="62" t="s">
        <v>151</v>
      </c>
      <c r="D80" s="122"/>
      <c r="E80" s="122"/>
    </row>
    <row r="81" spans="1:5" x14ac:dyDescent="0.2">
      <c r="A81" s="57"/>
      <c r="B81" s="50"/>
      <c r="C81" s="64" t="s">
        <v>152</v>
      </c>
      <c r="D81" s="126"/>
      <c r="E81" s="126"/>
    </row>
    <row r="82" spans="1:5" ht="16" thickBot="1" x14ac:dyDescent="0.25">
      <c r="A82" s="57"/>
      <c r="B82" s="50"/>
      <c r="C82" s="64"/>
      <c r="D82" s="126"/>
      <c r="E82" s="126"/>
    </row>
    <row r="83" spans="1:5" ht="34" thickBot="1" x14ac:dyDescent="0.3">
      <c r="A83" s="124" t="s">
        <v>153</v>
      </c>
      <c r="B83" s="125"/>
      <c r="C83" s="125"/>
      <c r="D83" s="97" t="s">
        <v>113</v>
      </c>
      <c r="E83" s="97" t="s">
        <v>114</v>
      </c>
    </row>
    <row r="84" spans="1:5" ht="16" thickBot="1" x14ac:dyDescent="0.25">
      <c r="A84" s="57"/>
      <c r="B84" s="57"/>
      <c r="C84" s="57"/>
      <c r="D84" s="73"/>
      <c r="E84" s="73"/>
    </row>
    <row r="85" spans="1:5" ht="16" thickBot="1" x14ac:dyDescent="0.25">
      <c r="A85" s="86">
        <v>1</v>
      </c>
      <c r="B85" s="70" t="s">
        <v>154</v>
      </c>
      <c r="C85" s="61"/>
      <c r="D85" s="122"/>
      <c r="E85" s="122"/>
    </row>
    <row r="86" spans="1:5" ht="16" thickBot="1" x14ac:dyDescent="0.25">
      <c r="A86" s="57"/>
      <c r="B86" s="65"/>
      <c r="C86" s="74"/>
      <c r="D86" s="123"/>
      <c r="E86" s="123"/>
    </row>
    <row r="87" spans="1:5" ht="16" thickBot="1" x14ac:dyDescent="0.25">
      <c r="A87" s="86">
        <v>2</v>
      </c>
      <c r="B87" s="70" t="s">
        <v>155</v>
      </c>
      <c r="C87" s="61"/>
      <c r="D87" s="122"/>
      <c r="E87" s="122"/>
    </row>
    <row r="88" spans="1:5" ht="16" thickBot="1" x14ac:dyDescent="0.25">
      <c r="A88" s="57"/>
      <c r="B88" s="65"/>
      <c r="C88" s="74"/>
      <c r="D88" s="123"/>
      <c r="E88" s="123"/>
    </row>
    <row r="89" spans="1:5" ht="16" thickBot="1" x14ac:dyDescent="0.25">
      <c r="A89" s="86">
        <v>3</v>
      </c>
      <c r="B89" s="70" t="s">
        <v>156</v>
      </c>
      <c r="C89" s="61"/>
      <c r="D89" s="122"/>
      <c r="E89" s="122"/>
    </row>
    <row r="90" spans="1:5" ht="16" thickBot="1" x14ac:dyDescent="0.25">
      <c r="A90" s="57"/>
      <c r="B90" s="65"/>
      <c r="C90" s="74"/>
      <c r="D90" s="123"/>
      <c r="E90" s="123"/>
    </row>
    <row r="91" spans="1:5" ht="16" thickBot="1" x14ac:dyDescent="0.25">
      <c r="A91" s="86">
        <v>4</v>
      </c>
      <c r="B91" s="70" t="s">
        <v>52</v>
      </c>
      <c r="C91" s="61"/>
      <c r="D91" s="73"/>
      <c r="E91" s="73"/>
    </row>
    <row r="92" spans="1:5" ht="16" thickBot="1" x14ac:dyDescent="0.25">
      <c r="A92" s="57"/>
      <c r="B92" s="65"/>
      <c r="C92" s="74"/>
      <c r="D92" s="75"/>
      <c r="E92" s="75"/>
    </row>
    <row r="93" spans="1:5" ht="16" thickBot="1" x14ac:dyDescent="0.25">
      <c r="A93" s="86">
        <v>5</v>
      </c>
      <c r="B93" s="70" t="s">
        <v>53</v>
      </c>
      <c r="C93" s="61"/>
      <c r="D93" s="122"/>
      <c r="E93" s="122"/>
    </row>
    <row r="94" spans="1:5" ht="16" thickBot="1" x14ac:dyDescent="0.25">
      <c r="A94" s="57"/>
      <c r="B94" s="65"/>
      <c r="C94" s="74"/>
      <c r="D94" s="123"/>
      <c r="E94" s="123"/>
    </row>
    <row r="95" spans="1:5" ht="16" thickBot="1" x14ac:dyDescent="0.25">
      <c r="A95" s="86">
        <v>6</v>
      </c>
      <c r="B95" s="70" t="s">
        <v>157</v>
      </c>
      <c r="C95" s="61"/>
      <c r="D95" s="122"/>
      <c r="E95" s="122"/>
    </row>
    <row r="96" spans="1:5" x14ac:dyDescent="0.2">
      <c r="A96"/>
      <c r="B96" s="76"/>
      <c r="C96" s="77"/>
      <c r="D96" s="123"/>
      <c r="E96" s="123"/>
    </row>
    <row r="97" spans="1:5" x14ac:dyDescent="0.2">
      <c r="A97"/>
      <c r="B97"/>
      <c r="C97"/>
      <c r="D97"/>
      <c r="E97"/>
    </row>
    <row r="98" spans="1:5" x14ac:dyDescent="0.2">
      <c r="B98" s="120" t="s">
        <v>237</v>
      </c>
      <c r="C98" s="120"/>
      <c r="D98" s="120"/>
      <c r="E98" s="120"/>
    </row>
    <row r="99" spans="1:5" ht="63.75" customHeight="1" x14ac:dyDescent="0.2">
      <c r="B99" s="120"/>
      <c r="C99" s="120"/>
      <c r="D99" s="120"/>
      <c r="E99" s="120"/>
    </row>
  </sheetData>
  <mergeCells count="64">
    <mergeCell ref="A12:C12"/>
    <mergeCell ref="B13:C13"/>
    <mergeCell ref="D13:D16"/>
    <mergeCell ref="D24:D25"/>
    <mergeCell ref="D30:D31"/>
    <mergeCell ref="E13:E16"/>
    <mergeCell ref="B17:C17"/>
    <mergeCell ref="D17:D20"/>
    <mergeCell ref="E17:E20"/>
    <mergeCell ref="D21:D23"/>
    <mergeCell ref="E21:E23"/>
    <mergeCell ref="E24:E25"/>
    <mergeCell ref="D26:D27"/>
    <mergeCell ref="E26:E27"/>
    <mergeCell ref="D28:D29"/>
    <mergeCell ref="E28:E29"/>
    <mergeCell ref="E30:E31"/>
    <mergeCell ref="D32:D33"/>
    <mergeCell ref="E32:E33"/>
    <mergeCell ref="D34:D35"/>
    <mergeCell ref="E34:E35"/>
    <mergeCell ref="E38:E39"/>
    <mergeCell ref="D40:D41"/>
    <mergeCell ref="E40:E41"/>
    <mergeCell ref="D43:D44"/>
    <mergeCell ref="E43:E44"/>
    <mergeCell ref="D38:D39"/>
    <mergeCell ref="E45:E46"/>
    <mergeCell ref="D47:D49"/>
    <mergeCell ref="E47:E49"/>
    <mergeCell ref="D50:D51"/>
    <mergeCell ref="E50:E51"/>
    <mergeCell ref="D45:D46"/>
    <mergeCell ref="E52:E54"/>
    <mergeCell ref="D57:D58"/>
    <mergeCell ref="E57:E58"/>
    <mergeCell ref="D59:D60"/>
    <mergeCell ref="E59:E60"/>
    <mergeCell ref="D52:D54"/>
    <mergeCell ref="E78:E79"/>
    <mergeCell ref="D80:D82"/>
    <mergeCell ref="E80:E82"/>
    <mergeCell ref="D63:D64"/>
    <mergeCell ref="E63:E64"/>
    <mergeCell ref="D65:D66"/>
    <mergeCell ref="E65:E66"/>
    <mergeCell ref="D69:D71"/>
    <mergeCell ref="E69:E71"/>
    <mergeCell ref="B98:E99"/>
    <mergeCell ref="D2:E3"/>
    <mergeCell ref="D89:D90"/>
    <mergeCell ref="E89:E90"/>
    <mergeCell ref="D93:D94"/>
    <mergeCell ref="E93:E94"/>
    <mergeCell ref="D95:D96"/>
    <mergeCell ref="E95:E96"/>
    <mergeCell ref="A83:C83"/>
    <mergeCell ref="D85:D86"/>
    <mergeCell ref="E85:E86"/>
    <mergeCell ref="D87:D88"/>
    <mergeCell ref="E87:E88"/>
    <mergeCell ref="D73:D74"/>
    <mergeCell ref="E73:E74"/>
    <mergeCell ref="D78:D79"/>
  </mergeCells>
  <hyperlinks>
    <hyperlink ref="C22" r:id="rId1" xr:uid="{C74EB86C-F32B-4244-8D06-9806F894C519}"/>
    <hyperlink ref="C19" r:id="rId2" display="https://www.sba.gov/sites/default/files/SBA Form 1919 4-28-14_review.pdf" xr:uid="{468BC4AC-35CA-4263-A48D-7E42F22FA235}"/>
    <hyperlink ref="C15" r:id="rId3" xr:uid="{2ADD217D-ADFF-4846-9019-5488FB13FC84}"/>
  </hyperlinks>
  <pageMargins left="0.7" right="0.7" top="0.75" bottom="0.75" header="0.3" footer="0.3"/>
  <pageSetup scale="77" fitToHeight="0" orientation="portrait" verticalDpi="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E6C1F-17F2-4A57-9221-90748627895B}">
  <dimension ref="A1:Q40"/>
  <sheetViews>
    <sheetView topLeftCell="A13" workbookViewId="0">
      <selection activeCell="C8" sqref="C8 C12"/>
    </sheetView>
  </sheetViews>
  <sheetFormatPr baseColWidth="10" defaultColWidth="8.83203125" defaultRowHeight="15" x14ac:dyDescent="0.2"/>
  <cols>
    <col min="1" max="1" width="3.1640625" customWidth="1"/>
    <col min="2" max="2" width="65.6640625" customWidth="1"/>
    <col min="3" max="3" width="13.83203125" bestFit="1" customWidth="1"/>
    <col min="4" max="4" width="13.6640625" customWidth="1"/>
    <col min="10" max="10" width="9.6640625" bestFit="1" customWidth="1"/>
    <col min="11" max="11" width="10.5" hidden="1" customWidth="1"/>
    <col min="17" max="17" width="0" hidden="1" customWidth="1"/>
  </cols>
  <sheetData>
    <row r="1" spans="1:17" ht="48" customHeight="1" x14ac:dyDescent="0.25">
      <c r="A1" s="85"/>
      <c r="B1" s="80"/>
      <c r="C1" s="80"/>
      <c r="D1" s="80"/>
      <c r="E1" s="80"/>
      <c r="F1" s="80"/>
      <c r="G1" s="121" t="s">
        <v>243</v>
      </c>
      <c r="H1" s="121"/>
      <c r="I1" s="121"/>
    </row>
    <row r="2" spans="1:17" ht="21" x14ac:dyDescent="0.25">
      <c r="A2" s="4"/>
    </row>
    <row r="3" spans="1:17" ht="19" x14ac:dyDescent="0.25">
      <c r="A3" s="78" t="s">
        <v>1</v>
      </c>
      <c r="B3" s="78"/>
    </row>
    <row r="4" spans="1:17" ht="16" x14ac:dyDescent="0.2">
      <c r="A4" s="19" t="s">
        <v>2</v>
      </c>
      <c r="B4" s="19"/>
    </row>
    <row r="5" spans="1:17" ht="16" x14ac:dyDescent="0.2">
      <c r="A5" s="19" t="s">
        <v>4</v>
      </c>
      <c r="B5" s="19"/>
    </row>
    <row r="6" spans="1:17" x14ac:dyDescent="0.2">
      <c r="Q6" t="s">
        <v>9</v>
      </c>
    </row>
    <row r="7" spans="1:17" x14ac:dyDescent="0.2">
      <c r="Q7" t="s">
        <v>10</v>
      </c>
    </row>
    <row r="8" spans="1:17" ht="16" x14ac:dyDescent="0.2">
      <c r="A8" s="3" t="s">
        <v>5</v>
      </c>
      <c r="B8" t="s">
        <v>6</v>
      </c>
      <c r="C8" s="112" t="s">
        <v>9</v>
      </c>
    </row>
    <row r="9" spans="1:17" ht="16" x14ac:dyDescent="0.2">
      <c r="A9" s="3"/>
      <c r="C9" s="101"/>
    </row>
    <row r="10" spans="1:17" ht="16" x14ac:dyDescent="0.2">
      <c r="A10" s="3" t="s">
        <v>7</v>
      </c>
      <c r="B10" t="s">
        <v>11</v>
      </c>
      <c r="C10" s="113"/>
    </row>
    <row r="11" spans="1:17" ht="16" x14ac:dyDescent="0.2">
      <c r="A11" s="3"/>
      <c r="C11" s="101"/>
    </row>
    <row r="12" spans="1:17" ht="16" x14ac:dyDescent="0.2">
      <c r="A12" s="3" t="s">
        <v>12</v>
      </c>
      <c r="B12" t="s">
        <v>8</v>
      </c>
      <c r="C12" s="112" t="s">
        <v>10</v>
      </c>
    </row>
    <row r="13" spans="1:17" ht="16" x14ac:dyDescent="0.2">
      <c r="A13" s="3"/>
    </row>
    <row r="14" spans="1:17" ht="16" x14ac:dyDescent="0.2">
      <c r="A14" s="3" t="s">
        <v>206</v>
      </c>
      <c r="B14" t="s">
        <v>207</v>
      </c>
      <c r="C14" s="114">
        <f>IF(C8="no",'Paycheck Cost Worksheet'!O7,IF(C8="yes",IF(C12="yes",'Paycheck Cost Worksheet'!O7,IF(C8="yes",IF(C12="no",'Payroll full year'!C35,'Paycheck Cost Worksheet'!O7)))))</f>
        <v>23</v>
      </c>
      <c r="D14" s="13" t="s">
        <v>208</v>
      </c>
    </row>
    <row r="15" spans="1:17" ht="16" x14ac:dyDescent="0.2">
      <c r="A15" s="3"/>
    </row>
    <row r="16" spans="1:17" ht="21" x14ac:dyDescent="0.25">
      <c r="A16" s="143" t="str">
        <f>IF(C10&gt;K20,"Ineligible for loan program", "Paycheck Protection Program Calculator")</f>
        <v>Paycheck Protection Program Calculator</v>
      </c>
      <c r="B16" s="144"/>
      <c r="C16" s="145"/>
    </row>
    <row r="17" spans="1:11" ht="5.25" customHeight="1" x14ac:dyDescent="0.25">
      <c r="E17" s="7"/>
    </row>
    <row r="18" spans="1:11" ht="19" x14ac:dyDescent="0.25">
      <c r="A18" s="6" t="str">
        <f>IF(C8="no","Use your costs from January and February 2020",IF(C12="yes", "Use a 12-week period beginning either Februrary 15, 2019 or March 1, 2019, and ending June 30, 2019","Use total costs over previous 12-month period before the date of the loan"))</f>
        <v>Use total costs over previous 12-month period before the date of the loan</v>
      </c>
      <c r="E18" s="7"/>
    </row>
    <row r="19" spans="1:11" ht="4.5" customHeight="1" x14ac:dyDescent="0.2">
      <c r="A19" s="6"/>
    </row>
    <row r="20" spans="1:11" ht="17" x14ac:dyDescent="0.2">
      <c r="B20" s="8" t="s">
        <v>14</v>
      </c>
      <c r="C20" s="115">
        <f>IF(C8="no",'Paycheck Cost Worksheet'!N26+'Paycheck Cost Worksheet'!M26,IF(C8="yes",IF(C12="no",'Payroll full year'!G37,IF(C8="yes",IF(C12="yes",'Paycheck Cost Worksheet'!C26+'Paycheck Cost Worksheet'!D26+'Paycheck Cost Worksheet'!E26)))))</f>
        <v>0</v>
      </c>
      <c r="D20" t="s">
        <v>22</v>
      </c>
      <c r="K20" s="11">
        <v>43891</v>
      </c>
    </row>
    <row r="21" spans="1:11" x14ac:dyDescent="0.2">
      <c r="C21" s="2"/>
    </row>
    <row r="22" spans="1:11" ht="17" x14ac:dyDescent="0.2">
      <c r="B22" s="8" t="s">
        <v>17</v>
      </c>
      <c r="C22" s="115">
        <f>IF(C8="no",(C20/2),IF(C8="yes",IF(C12="no",C20/12,IF(C8="yes",IF(C12="yes",C20/3)))))</f>
        <v>0</v>
      </c>
      <c r="F22" s="10"/>
    </row>
    <row r="24" spans="1:11" ht="19" x14ac:dyDescent="0.25">
      <c r="B24" s="8" t="s">
        <v>18</v>
      </c>
      <c r="C24" s="12">
        <f>IF(C22*2.5&gt;10000000,10000000,C22*2.5)</f>
        <v>0</v>
      </c>
    </row>
    <row r="26" spans="1:11" x14ac:dyDescent="0.2">
      <c r="A26" s="13" t="s">
        <v>23</v>
      </c>
      <c r="B26" s="5" t="s">
        <v>24</v>
      </c>
    </row>
    <row r="27" spans="1:11" x14ac:dyDescent="0.2">
      <c r="B27" t="s">
        <v>160</v>
      </c>
    </row>
    <row r="28" spans="1:11" x14ac:dyDescent="0.2">
      <c r="B28" t="s">
        <v>159</v>
      </c>
    </row>
    <row r="29" spans="1:11" x14ac:dyDescent="0.2">
      <c r="B29" t="s">
        <v>169</v>
      </c>
    </row>
    <row r="30" spans="1:11" x14ac:dyDescent="0.2">
      <c r="B30" t="s">
        <v>170</v>
      </c>
    </row>
    <row r="33" spans="2:5" x14ac:dyDescent="0.2">
      <c r="B33" s="116" t="s">
        <v>254</v>
      </c>
    </row>
    <row r="34" spans="2:5" ht="16.5" customHeight="1" x14ac:dyDescent="0.2">
      <c r="B34" s="13" t="s">
        <v>255</v>
      </c>
    </row>
    <row r="35" spans="2:5" ht="16.5" customHeight="1" x14ac:dyDescent="0.2">
      <c r="B35" s="13"/>
    </row>
    <row r="36" spans="2:5" ht="16.5" customHeight="1" x14ac:dyDescent="0.2">
      <c r="B36" s="13"/>
    </row>
    <row r="37" spans="2:5" x14ac:dyDescent="0.2">
      <c r="B37" s="119" t="s">
        <v>239</v>
      </c>
      <c r="C37" s="119"/>
      <c r="D37" s="119"/>
      <c r="E37" s="119"/>
    </row>
    <row r="38" spans="2:5" x14ac:dyDescent="0.2">
      <c r="B38" s="119"/>
      <c r="C38" s="119"/>
      <c r="D38" s="119"/>
      <c r="E38" s="119"/>
    </row>
    <row r="39" spans="2:5" x14ac:dyDescent="0.2">
      <c r="B39" s="119"/>
      <c r="C39" s="119"/>
      <c r="D39" s="119"/>
      <c r="E39" s="119"/>
    </row>
    <row r="40" spans="2:5" ht="36.75" customHeight="1" x14ac:dyDescent="0.2">
      <c r="B40" s="119"/>
      <c r="C40" s="119"/>
      <c r="D40" s="119"/>
      <c r="E40" s="119"/>
    </row>
  </sheetData>
  <mergeCells count="3">
    <mergeCell ref="A16:C16"/>
    <mergeCell ref="G1:I1"/>
    <mergeCell ref="B37:E40"/>
  </mergeCells>
  <conditionalFormatting sqref="A16:C16">
    <cfRule type="containsText" dxfId="1" priority="1" operator="containsText" text="Ineligible">
      <formula>NOT(ISERROR(SEARCH("Ineligible",A16)))</formula>
    </cfRule>
  </conditionalFormatting>
  <dataValidations count="3">
    <dataValidation type="date" operator="greaterThan" allowBlank="1" showInputMessage="1" showErrorMessage="1" sqref="C10" xr:uid="{F6E52A14-17F9-4D3B-A1E6-66BE290CBC66}">
      <formula1>43646</formula1>
    </dataValidation>
    <dataValidation type="list" allowBlank="1" showInputMessage="1" showErrorMessage="1" sqref="H9:H11 C12:C13" xr:uid="{D6B5BFE1-99FF-403A-8612-933EA1635C8E}">
      <formula1>$Q$6:$Q$18</formula1>
    </dataValidation>
    <dataValidation type="list" allowBlank="1" showInputMessage="1" showErrorMessage="1" sqref="C8" xr:uid="{F7567797-6B4F-4455-BBCA-C43227C519C2}">
      <formula1>$Q$6:$Q$7</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835A-F06A-4625-9FE4-3881E1EEBCAC}">
  <dimension ref="A1:P35"/>
  <sheetViews>
    <sheetView tabSelected="1" zoomScale="216" workbookViewId="0">
      <selection activeCell="A9" sqref="A9:XFD9"/>
    </sheetView>
  </sheetViews>
  <sheetFormatPr baseColWidth="10" defaultColWidth="8.83203125" defaultRowHeight="15" x14ac:dyDescent="0.2"/>
  <cols>
    <col min="1" max="1" width="64.1640625" customWidth="1"/>
    <col min="2" max="4" width="11" bestFit="1" customWidth="1"/>
    <col min="5" max="5" width="11.5" bestFit="1" customWidth="1"/>
    <col min="6" max="15" width="11" bestFit="1" customWidth="1"/>
    <col min="16" max="16" width="12.6640625" bestFit="1" customWidth="1"/>
  </cols>
  <sheetData>
    <row r="1" spans="1:16" ht="50.25" customHeight="1" x14ac:dyDescent="0.2">
      <c r="A1" s="80"/>
      <c r="B1" s="80"/>
      <c r="C1" s="80"/>
      <c r="D1" s="80"/>
      <c r="E1" s="80"/>
      <c r="F1" s="80"/>
      <c r="G1" s="80"/>
      <c r="H1" s="80"/>
      <c r="I1" s="80"/>
      <c r="J1" s="80"/>
      <c r="K1" s="80"/>
      <c r="L1" s="80"/>
      <c r="M1" s="80"/>
      <c r="N1" s="80"/>
      <c r="O1" s="146" t="s">
        <v>243</v>
      </c>
      <c r="P1" s="147"/>
    </row>
    <row r="3" spans="1:16" ht="24" customHeight="1" x14ac:dyDescent="0.2">
      <c r="A3" s="82" t="s">
        <v>244</v>
      </c>
    </row>
    <row r="4" spans="1:16" ht="20.25" customHeight="1" x14ac:dyDescent="0.2"/>
    <row r="5" spans="1:16" ht="19" x14ac:dyDescent="0.25">
      <c r="A5" s="78" t="s">
        <v>0</v>
      </c>
      <c r="B5" s="110" t="s">
        <v>68</v>
      </c>
      <c r="C5" s="111" t="s">
        <v>69</v>
      </c>
      <c r="D5" s="16" t="s">
        <v>31</v>
      </c>
      <c r="E5" s="17" t="s">
        <v>32</v>
      </c>
      <c r="F5" s="17" t="s">
        <v>33</v>
      </c>
      <c r="G5" s="16" t="s">
        <v>34</v>
      </c>
      <c r="H5" s="17" t="s">
        <v>35</v>
      </c>
      <c r="I5" s="17" t="s">
        <v>36</v>
      </c>
      <c r="J5" s="16" t="s">
        <v>37</v>
      </c>
      <c r="K5" s="17" t="s">
        <v>38</v>
      </c>
      <c r="L5" s="17" t="s">
        <v>39</v>
      </c>
      <c r="M5" s="17" t="s">
        <v>40</v>
      </c>
      <c r="N5" s="17" t="s">
        <v>41</v>
      </c>
      <c r="O5" s="17" t="s">
        <v>42</v>
      </c>
      <c r="P5" s="18" t="s">
        <v>55</v>
      </c>
    </row>
    <row r="7" spans="1:16" x14ac:dyDescent="0.2">
      <c r="A7" t="s">
        <v>30</v>
      </c>
      <c r="B7" s="102">
        <v>0</v>
      </c>
      <c r="C7" s="102">
        <v>0</v>
      </c>
      <c r="D7" s="102">
        <v>0</v>
      </c>
      <c r="E7" s="102">
        <v>0</v>
      </c>
      <c r="F7" s="102">
        <v>0</v>
      </c>
      <c r="G7" s="102">
        <v>0</v>
      </c>
      <c r="H7" s="102">
        <v>0</v>
      </c>
      <c r="I7" s="102">
        <v>0</v>
      </c>
      <c r="J7" s="102">
        <v>0</v>
      </c>
      <c r="K7" s="102">
        <v>0</v>
      </c>
      <c r="L7" s="102">
        <v>0</v>
      </c>
      <c r="M7" s="102">
        <v>0</v>
      </c>
      <c r="N7" s="102">
        <v>0</v>
      </c>
      <c r="O7" s="102">
        <v>0</v>
      </c>
      <c r="P7" s="14">
        <f>AVERAGE(D7:O7)</f>
        <v>0</v>
      </c>
    </row>
    <row r="9" spans="1:16" ht="17" x14ac:dyDescent="0.2">
      <c r="A9" s="38" t="s">
        <v>258</v>
      </c>
      <c r="B9" s="37"/>
      <c r="C9" s="37"/>
      <c r="D9" s="37"/>
      <c r="E9" s="37"/>
      <c r="F9" s="37"/>
      <c r="G9" s="37"/>
      <c r="H9" s="37"/>
      <c r="I9" s="37"/>
      <c r="J9" s="37"/>
      <c r="K9" s="37"/>
      <c r="L9" s="37"/>
      <c r="M9" s="37"/>
      <c r="N9" s="37"/>
      <c r="O9" s="37"/>
      <c r="P9" s="37"/>
    </row>
    <row r="10" spans="1:16" x14ac:dyDescent="0.2">
      <c r="A10" t="s">
        <v>76</v>
      </c>
      <c r="B10" s="103">
        <v>0</v>
      </c>
      <c r="C10" s="103">
        <v>0</v>
      </c>
      <c r="D10" s="103">
        <v>0</v>
      </c>
      <c r="E10" s="103">
        <v>0</v>
      </c>
      <c r="F10" s="103">
        <v>0</v>
      </c>
      <c r="G10" s="103">
        <v>0</v>
      </c>
      <c r="H10" s="103">
        <v>0</v>
      </c>
      <c r="I10" s="103">
        <v>0</v>
      </c>
      <c r="J10" s="103">
        <v>0</v>
      </c>
      <c r="K10" s="103">
        <v>0</v>
      </c>
      <c r="L10" s="103">
        <v>0</v>
      </c>
      <c r="M10" s="103">
        <v>0</v>
      </c>
      <c r="N10" s="103">
        <v>0</v>
      </c>
      <c r="O10" s="103">
        <v>0</v>
      </c>
      <c r="P10" s="9">
        <f t="shared" ref="P10:P14" si="0">SUM(D10:O10)</f>
        <v>0</v>
      </c>
    </row>
    <row r="11" spans="1:16" x14ac:dyDescent="0.2">
      <c r="A11" t="s">
        <v>77</v>
      </c>
      <c r="B11" s="103">
        <v>0</v>
      </c>
      <c r="C11" s="103">
        <v>0</v>
      </c>
      <c r="D11" s="103">
        <v>0</v>
      </c>
      <c r="E11" s="103">
        <v>0</v>
      </c>
      <c r="F11" s="103">
        <v>0</v>
      </c>
      <c r="G11" s="103">
        <v>0</v>
      </c>
      <c r="H11" s="103">
        <v>0</v>
      </c>
      <c r="I11" s="103">
        <v>0</v>
      </c>
      <c r="J11" s="103">
        <v>0</v>
      </c>
      <c r="K11" s="103">
        <v>0</v>
      </c>
      <c r="L11" s="103">
        <v>0</v>
      </c>
      <c r="M11" s="103">
        <v>0</v>
      </c>
      <c r="N11" s="103">
        <v>0</v>
      </c>
      <c r="O11" s="103">
        <v>0</v>
      </c>
      <c r="P11" s="9">
        <f t="shared" si="0"/>
        <v>0</v>
      </c>
    </row>
    <row r="12" spans="1:16" x14ac:dyDescent="0.2">
      <c r="A12" t="s">
        <v>78</v>
      </c>
      <c r="B12" s="103">
        <v>0</v>
      </c>
      <c r="C12" s="103">
        <v>0</v>
      </c>
      <c r="D12" s="103">
        <v>0</v>
      </c>
      <c r="E12" s="103">
        <v>0</v>
      </c>
      <c r="F12" s="103">
        <v>0</v>
      </c>
      <c r="G12" s="103">
        <v>0</v>
      </c>
      <c r="H12" s="103">
        <v>0</v>
      </c>
      <c r="I12" s="103">
        <v>0</v>
      </c>
      <c r="J12" s="103">
        <v>0</v>
      </c>
      <c r="K12" s="103">
        <v>0</v>
      </c>
      <c r="L12" s="103">
        <v>0</v>
      </c>
      <c r="M12" s="103">
        <v>0</v>
      </c>
      <c r="N12" s="103">
        <v>0</v>
      </c>
      <c r="O12" s="103">
        <v>0</v>
      </c>
      <c r="P12" s="9">
        <f t="shared" si="0"/>
        <v>0</v>
      </c>
    </row>
    <row r="13" spans="1:16" x14ac:dyDescent="0.2">
      <c r="A13" t="s">
        <v>171</v>
      </c>
      <c r="B13" s="103">
        <v>0</v>
      </c>
      <c r="C13" s="103">
        <v>0</v>
      </c>
      <c r="D13" s="103">
        <v>0</v>
      </c>
      <c r="E13" s="103">
        <v>0</v>
      </c>
      <c r="F13" s="103">
        <v>0</v>
      </c>
      <c r="G13" s="103">
        <v>0</v>
      </c>
      <c r="H13" s="103">
        <v>0</v>
      </c>
      <c r="I13" s="103">
        <v>0</v>
      </c>
      <c r="J13" s="103">
        <v>0</v>
      </c>
      <c r="K13" s="103">
        <v>0</v>
      </c>
      <c r="L13" s="103">
        <v>0</v>
      </c>
      <c r="M13" s="103">
        <v>0</v>
      </c>
      <c r="N13" s="103">
        <v>0</v>
      </c>
      <c r="O13" s="103">
        <v>0</v>
      </c>
      <c r="P13" s="9">
        <f t="shared" si="0"/>
        <v>0</v>
      </c>
    </row>
    <row r="14" spans="1:16" x14ac:dyDescent="0.2">
      <c r="A14" t="s">
        <v>79</v>
      </c>
      <c r="B14" s="103">
        <v>0</v>
      </c>
      <c r="C14" s="103">
        <v>0</v>
      </c>
      <c r="D14" s="103">
        <v>0</v>
      </c>
      <c r="E14" s="103">
        <v>0</v>
      </c>
      <c r="F14" s="103">
        <v>0</v>
      </c>
      <c r="G14" s="103">
        <v>0</v>
      </c>
      <c r="H14" s="103">
        <v>0</v>
      </c>
      <c r="I14" s="103">
        <v>0</v>
      </c>
      <c r="J14" s="103">
        <v>0</v>
      </c>
      <c r="K14" s="103">
        <v>0</v>
      </c>
      <c r="L14" s="103">
        <v>0</v>
      </c>
      <c r="M14" s="103">
        <v>0</v>
      </c>
      <c r="N14" s="103">
        <v>0</v>
      </c>
      <c r="O14" s="103">
        <v>0</v>
      </c>
      <c r="P14" s="9">
        <f t="shared" si="0"/>
        <v>0</v>
      </c>
    </row>
    <row r="15" spans="1:16" x14ac:dyDescent="0.2">
      <c r="A15" t="s">
        <v>43</v>
      </c>
      <c r="B15" s="103">
        <v>0</v>
      </c>
      <c r="C15" s="103">
        <v>0</v>
      </c>
      <c r="D15" s="103">
        <v>0</v>
      </c>
      <c r="E15" s="103">
        <v>0</v>
      </c>
      <c r="F15" s="103">
        <v>0</v>
      </c>
      <c r="G15" s="103">
        <v>0</v>
      </c>
      <c r="H15" s="103">
        <v>0</v>
      </c>
      <c r="I15" s="103">
        <v>0</v>
      </c>
      <c r="J15" s="103">
        <v>0</v>
      </c>
      <c r="K15" s="103">
        <v>0</v>
      </c>
      <c r="L15" s="103">
        <v>0</v>
      </c>
      <c r="M15" s="103">
        <v>0</v>
      </c>
      <c r="N15" s="103">
        <v>0</v>
      </c>
      <c r="O15" s="103">
        <v>0</v>
      </c>
      <c r="P15" s="9">
        <f t="shared" ref="P15:P19" si="1">SUM(D15:O15)</f>
        <v>0</v>
      </c>
    </row>
    <row r="16" spans="1:16" x14ac:dyDescent="0.2">
      <c r="A16" t="s">
        <v>44</v>
      </c>
      <c r="B16" s="103">
        <v>0</v>
      </c>
      <c r="C16" s="103">
        <v>0</v>
      </c>
      <c r="D16" s="103">
        <v>0</v>
      </c>
      <c r="E16" s="103">
        <v>0</v>
      </c>
      <c r="F16" s="103">
        <v>0</v>
      </c>
      <c r="G16" s="103">
        <v>0</v>
      </c>
      <c r="H16" s="103">
        <v>0</v>
      </c>
      <c r="I16" s="103">
        <v>0</v>
      </c>
      <c r="J16" s="103">
        <v>0</v>
      </c>
      <c r="K16" s="103">
        <v>0</v>
      </c>
      <c r="L16" s="103">
        <v>0</v>
      </c>
      <c r="M16" s="103">
        <v>0</v>
      </c>
      <c r="N16" s="103">
        <v>0</v>
      </c>
      <c r="O16" s="103">
        <v>0</v>
      </c>
      <c r="P16" s="9">
        <f t="shared" si="1"/>
        <v>0</v>
      </c>
    </row>
    <row r="17" spans="1:16" x14ac:dyDescent="0.2">
      <c r="A17" t="s">
        <v>45</v>
      </c>
      <c r="B17" s="103">
        <v>0</v>
      </c>
      <c r="C17" s="103">
        <v>0</v>
      </c>
      <c r="D17" s="103">
        <v>0</v>
      </c>
      <c r="E17" s="103">
        <v>0</v>
      </c>
      <c r="F17" s="103">
        <v>0</v>
      </c>
      <c r="G17" s="103">
        <v>0</v>
      </c>
      <c r="H17" s="103">
        <v>0</v>
      </c>
      <c r="I17" s="103">
        <v>0</v>
      </c>
      <c r="J17" s="103">
        <v>0</v>
      </c>
      <c r="K17" s="103">
        <v>0</v>
      </c>
      <c r="L17" s="103">
        <v>0</v>
      </c>
      <c r="M17" s="103">
        <v>0</v>
      </c>
      <c r="N17" s="103">
        <v>0</v>
      </c>
      <c r="O17" s="103">
        <v>0</v>
      </c>
      <c r="P17" s="9">
        <f t="shared" si="1"/>
        <v>0</v>
      </c>
    </row>
    <row r="18" spans="1:16" x14ac:dyDescent="0.2">
      <c r="A18" t="s">
        <v>172</v>
      </c>
      <c r="B18" s="103">
        <v>0</v>
      </c>
      <c r="C18" s="103">
        <v>0</v>
      </c>
      <c r="D18" s="103">
        <v>0</v>
      </c>
      <c r="E18" s="103">
        <v>0</v>
      </c>
      <c r="F18" s="103">
        <v>0</v>
      </c>
      <c r="G18" s="103">
        <v>0</v>
      </c>
      <c r="H18" s="103">
        <v>0</v>
      </c>
      <c r="I18" s="103">
        <v>0</v>
      </c>
      <c r="J18" s="103">
        <v>0</v>
      </c>
      <c r="K18" s="103">
        <v>0</v>
      </c>
      <c r="L18" s="103">
        <v>0</v>
      </c>
      <c r="M18" s="103">
        <v>0</v>
      </c>
      <c r="N18" s="103">
        <v>0</v>
      </c>
      <c r="O18" s="103">
        <v>0</v>
      </c>
      <c r="P18" s="9">
        <f t="shared" si="1"/>
        <v>0</v>
      </c>
    </row>
    <row r="19" spans="1:16" x14ac:dyDescent="0.2">
      <c r="A19" t="s">
        <v>47</v>
      </c>
      <c r="B19" s="103">
        <v>0</v>
      </c>
      <c r="C19" s="103">
        <v>0</v>
      </c>
      <c r="D19" s="103">
        <v>0</v>
      </c>
      <c r="E19" s="103">
        <v>0</v>
      </c>
      <c r="F19" s="103">
        <v>0</v>
      </c>
      <c r="G19" s="103">
        <v>0</v>
      </c>
      <c r="H19" s="103">
        <v>0</v>
      </c>
      <c r="I19" s="103">
        <v>0</v>
      </c>
      <c r="J19" s="103">
        <v>0</v>
      </c>
      <c r="K19" s="103">
        <v>0</v>
      </c>
      <c r="L19" s="103">
        <v>0</v>
      </c>
      <c r="M19" s="103">
        <v>0</v>
      </c>
      <c r="N19" s="103">
        <v>0</v>
      </c>
      <c r="O19" s="103">
        <v>0</v>
      </c>
      <c r="P19" s="9">
        <f t="shared" si="1"/>
        <v>0</v>
      </c>
    </row>
    <row r="20" spans="1:16" ht="17" x14ac:dyDescent="0.2">
      <c r="A20" s="38" t="s">
        <v>162</v>
      </c>
      <c r="B20" s="37"/>
      <c r="C20" s="37"/>
      <c r="D20" s="37"/>
      <c r="E20" s="37"/>
      <c r="F20" s="37"/>
      <c r="G20" s="37"/>
      <c r="H20" s="37"/>
      <c r="I20" s="37"/>
      <c r="J20" s="37"/>
      <c r="K20" s="37"/>
      <c r="L20" s="37"/>
      <c r="M20" s="37"/>
      <c r="N20" s="37"/>
      <c r="O20" s="37"/>
      <c r="P20" s="37"/>
    </row>
    <row r="21" spans="1:16" x14ac:dyDescent="0.2">
      <c r="A21" t="s">
        <v>165</v>
      </c>
      <c r="B21" s="103">
        <v>0</v>
      </c>
      <c r="C21" s="103">
        <v>0</v>
      </c>
      <c r="D21" s="103">
        <v>0</v>
      </c>
      <c r="E21" s="103">
        <v>0</v>
      </c>
      <c r="F21" s="103">
        <v>0</v>
      </c>
      <c r="G21" s="103">
        <v>0</v>
      </c>
      <c r="H21" s="103">
        <v>0</v>
      </c>
      <c r="I21" s="103">
        <v>0</v>
      </c>
      <c r="J21" s="103">
        <v>0</v>
      </c>
      <c r="K21" s="103">
        <v>0</v>
      </c>
      <c r="L21" s="103">
        <v>0</v>
      </c>
      <c r="M21" s="103">
        <v>0</v>
      </c>
      <c r="N21" s="103">
        <v>0</v>
      </c>
      <c r="O21" s="103">
        <v>0</v>
      </c>
      <c r="P21" s="9">
        <f t="shared" ref="P21:P24" si="2">SUM(D21:O21)</f>
        <v>0</v>
      </c>
    </row>
    <row r="22" spans="1:16" x14ac:dyDescent="0.2">
      <c r="A22" t="s">
        <v>161</v>
      </c>
      <c r="B22" s="103">
        <v>0</v>
      </c>
      <c r="C22" s="103">
        <v>0</v>
      </c>
      <c r="D22" s="103">
        <v>0</v>
      </c>
      <c r="E22" s="103">
        <v>0</v>
      </c>
      <c r="F22" s="103">
        <v>0</v>
      </c>
      <c r="G22" s="103">
        <v>0</v>
      </c>
      <c r="H22" s="103">
        <v>0</v>
      </c>
      <c r="I22" s="103">
        <v>0</v>
      </c>
      <c r="J22" s="103">
        <v>0</v>
      </c>
      <c r="K22" s="103">
        <v>0</v>
      </c>
      <c r="L22" s="103">
        <v>0</v>
      </c>
      <c r="M22" s="103">
        <v>0</v>
      </c>
      <c r="N22" s="103">
        <v>0</v>
      </c>
      <c r="O22" s="103">
        <v>0</v>
      </c>
      <c r="P22" s="9">
        <f t="shared" si="2"/>
        <v>0</v>
      </c>
    </row>
    <row r="23" spans="1:16" x14ac:dyDescent="0.2">
      <c r="A23" t="s">
        <v>166</v>
      </c>
      <c r="B23" s="103">
        <v>0</v>
      </c>
      <c r="C23" s="103">
        <v>0</v>
      </c>
      <c r="D23" s="103">
        <v>0</v>
      </c>
      <c r="E23" s="103">
        <v>0</v>
      </c>
      <c r="F23" s="103">
        <v>0</v>
      </c>
      <c r="G23" s="103">
        <v>0</v>
      </c>
      <c r="H23" s="103">
        <v>0</v>
      </c>
      <c r="I23" s="103">
        <v>0</v>
      </c>
      <c r="J23" s="103">
        <v>0</v>
      </c>
      <c r="K23" s="103">
        <v>0</v>
      </c>
      <c r="L23" s="103">
        <v>0</v>
      </c>
      <c r="M23" s="103">
        <v>0</v>
      </c>
      <c r="N23" s="103">
        <v>0</v>
      </c>
      <c r="O23" s="103">
        <v>0</v>
      </c>
      <c r="P23" s="9">
        <f t="shared" si="2"/>
        <v>0</v>
      </c>
    </row>
    <row r="24" spans="1:16" ht="16" x14ac:dyDescent="0.2">
      <c r="A24" s="36" t="s">
        <v>164</v>
      </c>
      <c r="B24" s="103">
        <v>0</v>
      </c>
      <c r="C24" s="103">
        <v>0</v>
      </c>
      <c r="D24" s="103">
        <v>0</v>
      </c>
      <c r="E24" s="103">
        <v>0</v>
      </c>
      <c r="F24" s="103">
        <v>0</v>
      </c>
      <c r="G24" s="103">
        <v>0</v>
      </c>
      <c r="H24" s="103">
        <v>0</v>
      </c>
      <c r="I24" s="103">
        <v>0</v>
      </c>
      <c r="J24" s="103">
        <v>0</v>
      </c>
      <c r="K24" s="103">
        <v>0</v>
      </c>
      <c r="L24" s="103">
        <v>0</v>
      </c>
      <c r="M24" s="103">
        <v>0</v>
      </c>
      <c r="N24" s="103">
        <v>0</v>
      </c>
      <c r="O24" s="103">
        <v>0</v>
      </c>
      <c r="P24" s="9">
        <f t="shared" si="2"/>
        <v>0</v>
      </c>
    </row>
    <row r="25" spans="1:16" x14ac:dyDescent="0.2">
      <c r="B25" s="34"/>
      <c r="C25" s="34"/>
      <c r="D25" s="34"/>
      <c r="E25" s="34"/>
      <c r="F25" s="34"/>
      <c r="G25" s="34"/>
      <c r="H25" s="34"/>
      <c r="I25" s="34"/>
      <c r="J25" s="34"/>
      <c r="K25" s="34"/>
      <c r="L25" s="34"/>
      <c r="M25" s="34"/>
      <c r="N25" s="34"/>
      <c r="O25" s="34"/>
      <c r="P25" s="34"/>
    </row>
    <row r="26" spans="1:16" s="2" customFormat="1" ht="17" thickBot="1" x14ac:dyDescent="0.25">
      <c r="A26" s="3" t="s">
        <v>48</v>
      </c>
      <c r="B26" s="35">
        <f t="shared" ref="B26:P26" si="3">SUM(B10:B24)</f>
        <v>0</v>
      </c>
      <c r="C26" s="35">
        <f t="shared" si="3"/>
        <v>0</v>
      </c>
      <c r="D26" s="35">
        <f t="shared" si="3"/>
        <v>0</v>
      </c>
      <c r="E26" s="35">
        <f t="shared" si="3"/>
        <v>0</v>
      </c>
      <c r="F26" s="35">
        <f t="shared" si="3"/>
        <v>0</v>
      </c>
      <c r="G26" s="35">
        <f t="shared" si="3"/>
        <v>0</v>
      </c>
      <c r="H26" s="35">
        <f t="shared" si="3"/>
        <v>0</v>
      </c>
      <c r="I26" s="35">
        <f t="shared" si="3"/>
        <v>0</v>
      </c>
      <c r="J26" s="35">
        <f t="shared" si="3"/>
        <v>0</v>
      </c>
      <c r="K26" s="35">
        <f t="shared" si="3"/>
        <v>0</v>
      </c>
      <c r="L26" s="35">
        <f t="shared" si="3"/>
        <v>0</v>
      </c>
      <c r="M26" s="35">
        <f t="shared" si="3"/>
        <v>0</v>
      </c>
      <c r="N26" s="35">
        <f t="shared" si="3"/>
        <v>0</v>
      </c>
      <c r="O26" s="35">
        <f t="shared" si="3"/>
        <v>0</v>
      </c>
      <c r="P26" s="35">
        <f t="shared" si="3"/>
        <v>0</v>
      </c>
    </row>
    <row r="28" spans="1:16" x14ac:dyDescent="0.2">
      <c r="A28" s="5" t="s">
        <v>167</v>
      </c>
    </row>
    <row r="29" spans="1:16" x14ac:dyDescent="0.2">
      <c r="A29" s="5"/>
    </row>
    <row r="30" spans="1:16" x14ac:dyDescent="0.2">
      <c r="A30" s="116" t="s">
        <v>254</v>
      </c>
    </row>
    <row r="31" spans="1:16" x14ac:dyDescent="0.2">
      <c r="A31" s="13" t="s">
        <v>255</v>
      </c>
    </row>
    <row r="32" spans="1:16" ht="13.5" customHeight="1" x14ac:dyDescent="0.2"/>
    <row r="33" spans="1:6" x14ac:dyDescent="0.2">
      <c r="A33" s="148" t="s">
        <v>245</v>
      </c>
      <c r="B33" s="149"/>
      <c r="C33" s="149"/>
      <c r="D33" s="149"/>
      <c r="E33" s="149"/>
      <c r="F33" s="149"/>
    </row>
    <row r="34" spans="1:6" x14ac:dyDescent="0.2">
      <c r="A34" s="149"/>
      <c r="B34" s="149"/>
      <c r="C34" s="149"/>
      <c r="D34" s="149"/>
      <c r="E34" s="149"/>
      <c r="F34" s="149"/>
    </row>
    <row r="35" spans="1:6" ht="45.75" customHeight="1" x14ac:dyDescent="0.2">
      <c r="A35" s="149"/>
      <c r="B35" s="149"/>
      <c r="C35" s="149"/>
      <c r="D35" s="149"/>
      <c r="E35" s="149"/>
      <c r="F35" s="149"/>
    </row>
  </sheetData>
  <mergeCells count="2">
    <mergeCell ref="O1:P1"/>
    <mergeCell ref="A33:F35"/>
  </mergeCells>
  <phoneticPr fontId="18" type="noConversion"/>
  <hyperlinks>
    <hyperlink ref="A24" r:id="rId1" display="https://www.gpo.gov/fdsys/pkg/PLAW-116publ127/pdf/PLAW-116publ127.pdf" xr:uid="{BDA7A52F-6590-43DB-9F6E-E83CBE54D129}"/>
  </hyperlinks>
  <pageMargins left="0.7" right="0.7" top="0.75" bottom="0.75" header="0.3" footer="0.3"/>
  <pageSetup orientation="portrait"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2A6B6-FB79-4A58-89C3-DF193EE40D08}">
  <dimension ref="A1:N44"/>
  <sheetViews>
    <sheetView topLeftCell="A13" workbookViewId="0">
      <selection activeCell="B14" sqref="B14"/>
    </sheetView>
  </sheetViews>
  <sheetFormatPr baseColWidth="10" defaultColWidth="8.83203125" defaultRowHeight="15" x14ac:dyDescent="0.2"/>
  <cols>
    <col min="2" max="2" width="27" customWidth="1"/>
    <col min="3" max="3" width="25.5" customWidth="1"/>
    <col min="5" max="5" width="17.1640625" bestFit="1" customWidth="1"/>
    <col min="6" max="6" width="14.83203125" bestFit="1" customWidth="1"/>
    <col min="7" max="7" width="17.5" bestFit="1" customWidth="1"/>
    <col min="8" max="8" width="11" customWidth="1"/>
    <col min="9" max="9" width="14.83203125" bestFit="1" customWidth="1"/>
    <col min="10" max="10" width="15.1640625" customWidth="1"/>
    <col min="11" max="11" width="25.5" customWidth="1"/>
    <col min="12" max="12" width="19.33203125" customWidth="1"/>
    <col min="13" max="13" width="21.5" customWidth="1"/>
    <col min="14" max="14" width="14.6640625" customWidth="1"/>
  </cols>
  <sheetData>
    <row r="1" spans="1:14" ht="48.75" customHeight="1" x14ac:dyDescent="0.2">
      <c r="A1" s="80"/>
      <c r="B1" s="80"/>
      <c r="C1" s="80"/>
      <c r="D1" s="80"/>
      <c r="E1" s="80"/>
      <c r="F1" s="80"/>
      <c r="G1" s="80"/>
      <c r="H1" s="80"/>
      <c r="I1" s="80"/>
      <c r="J1" s="80"/>
      <c r="K1" s="80"/>
      <c r="L1" s="80"/>
      <c r="M1" s="146" t="s">
        <v>242</v>
      </c>
      <c r="N1" s="146"/>
    </row>
    <row r="2" spans="1:14" x14ac:dyDescent="0.2">
      <c r="F2" s="13"/>
    </row>
    <row r="3" spans="1:14" x14ac:dyDescent="0.2">
      <c r="B3" s="82" t="s">
        <v>252</v>
      </c>
      <c r="F3" s="13"/>
    </row>
    <row r="4" spans="1:14" x14ac:dyDescent="0.2">
      <c r="B4" s="82"/>
      <c r="F4" s="13"/>
    </row>
    <row r="5" spans="1:14" ht="19" x14ac:dyDescent="0.25">
      <c r="B5" s="78" t="s">
        <v>199</v>
      </c>
    </row>
    <row r="6" spans="1:14" ht="9" customHeight="1" x14ac:dyDescent="0.25">
      <c r="B6" s="78"/>
    </row>
    <row r="7" spans="1:14" x14ac:dyDescent="0.2">
      <c r="B7" t="s">
        <v>200</v>
      </c>
    </row>
    <row r="8" spans="1:14" x14ac:dyDescent="0.2">
      <c r="B8" t="s">
        <v>201</v>
      </c>
    </row>
    <row r="10" spans="1:14" s="43" customFormat="1" ht="60" x14ac:dyDescent="0.2">
      <c r="B10" s="83" t="s">
        <v>81</v>
      </c>
      <c r="C10" s="83" t="s">
        <v>82</v>
      </c>
      <c r="D10" s="83" t="s">
        <v>83</v>
      </c>
      <c r="E10" s="83" t="s">
        <v>203</v>
      </c>
      <c r="F10" s="83" t="s">
        <v>173</v>
      </c>
      <c r="G10" s="83" t="s">
        <v>174</v>
      </c>
      <c r="H10" s="83" t="s">
        <v>175</v>
      </c>
      <c r="I10" s="83" t="s">
        <v>202</v>
      </c>
      <c r="J10" s="83" t="s">
        <v>47</v>
      </c>
      <c r="K10" s="83" t="s">
        <v>43</v>
      </c>
      <c r="L10" s="83" t="s">
        <v>44</v>
      </c>
      <c r="M10" s="83" t="s">
        <v>45</v>
      </c>
      <c r="N10" s="83" t="s">
        <v>172</v>
      </c>
    </row>
    <row r="11" spans="1:14" x14ac:dyDescent="0.2">
      <c r="B11" s="118" t="s">
        <v>176</v>
      </c>
      <c r="C11" s="118" t="s">
        <v>176</v>
      </c>
      <c r="E11" s="103">
        <v>0</v>
      </c>
      <c r="F11" s="103">
        <v>0</v>
      </c>
      <c r="G11" s="103">
        <v>0</v>
      </c>
      <c r="H11" s="103">
        <v>0</v>
      </c>
      <c r="I11" s="9">
        <f>IF(SUM(E11:H11)&gt;100000,SUM(E11:H11)-100000,)</f>
        <v>0</v>
      </c>
      <c r="J11" s="103">
        <v>0</v>
      </c>
      <c r="K11" s="103">
        <v>0</v>
      </c>
      <c r="L11" s="103">
        <v>0</v>
      </c>
      <c r="M11" s="103">
        <v>0</v>
      </c>
      <c r="N11" s="103">
        <v>0</v>
      </c>
    </row>
    <row r="12" spans="1:14" x14ac:dyDescent="0.2">
      <c r="B12" s="118" t="s">
        <v>177</v>
      </c>
      <c r="C12" s="118" t="s">
        <v>177</v>
      </c>
      <c r="E12" s="103">
        <v>0</v>
      </c>
      <c r="F12" s="103">
        <v>0</v>
      </c>
      <c r="G12" s="103">
        <v>0</v>
      </c>
      <c r="H12" s="103">
        <v>0</v>
      </c>
      <c r="I12" s="9">
        <f t="shared" ref="I12:I33" si="0">IF(SUM(E12:H12)&gt;100000,SUM(E12:H12)-100000,)</f>
        <v>0</v>
      </c>
      <c r="J12" s="103">
        <v>0</v>
      </c>
      <c r="K12" s="103">
        <v>0</v>
      </c>
      <c r="L12" s="103">
        <v>0</v>
      </c>
      <c r="M12" s="103">
        <v>0</v>
      </c>
      <c r="N12" s="103">
        <v>0</v>
      </c>
    </row>
    <row r="13" spans="1:14" x14ac:dyDescent="0.2">
      <c r="B13" s="118" t="s">
        <v>178</v>
      </c>
      <c r="C13" s="118" t="s">
        <v>178</v>
      </c>
      <c r="E13" s="103">
        <v>0</v>
      </c>
      <c r="F13" s="103">
        <v>0</v>
      </c>
      <c r="G13" s="103">
        <v>0</v>
      </c>
      <c r="H13" s="103">
        <v>0</v>
      </c>
      <c r="I13" s="9">
        <f t="shared" si="0"/>
        <v>0</v>
      </c>
      <c r="J13" s="103">
        <v>0</v>
      </c>
      <c r="K13" s="103">
        <v>0</v>
      </c>
      <c r="L13" s="103">
        <v>0</v>
      </c>
      <c r="M13" s="103">
        <v>0</v>
      </c>
      <c r="N13" s="103">
        <v>0</v>
      </c>
    </row>
    <row r="14" spans="1:14" x14ac:dyDescent="0.2">
      <c r="B14" s="118" t="s">
        <v>179</v>
      </c>
      <c r="C14" s="118" t="s">
        <v>179</v>
      </c>
      <c r="E14" s="103">
        <v>0</v>
      </c>
      <c r="F14" s="103">
        <v>0</v>
      </c>
      <c r="G14" s="103">
        <v>0</v>
      </c>
      <c r="H14" s="103">
        <v>0</v>
      </c>
      <c r="I14" s="9">
        <f t="shared" si="0"/>
        <v>0</v>
      </c>
      <c r="J14" s="103">
        <v>0</v>
      </c>
      <c r="K14" s="103">
        <v>0</v>
      </c>
      <c r="L14" s="103">
        <v>0</v>
      </c>
      <c r="M14" s="103">
        <v>0</v>
      </c>
      <c r="N14" s="103">
        <v>0</v>
      </c>
    </row>
    <row r="15" spans="1:14" x14ac:dyDescent="0.2">
      <c r="B15" s="118" t="s">
        <v>180</v>
      </c>
      <c r="C15" s="118" t="s">
        <v>180</v>
      </c>
      <c r="E15" s="103">
        <v>0</v>
      </c>
      <c r="F15" s="103">
        <v>0</v>
      </c>
      <c r="G15" s="103">
        <v>0</v>
      </c>
      <c r="H15" s="103">
        <v>0</v>
      </c>
      <c r="I15" s="9">
        <f t="shared" si="0"/>
        <v>0</v>
      </c>
      <c r="J15" s="103">
        <v>0</v>
      </c>
      <c r="K15" s="103">
        <v>0</v>
      </c>
      <c r="L15" s="103">
        <v>0</v>
      </c>
      <c r="M15" s="103">
        <v>0</v>
      </c>
      <c r="N15" s="103">
        <v>0</v>
      </c>
    </row>
    <row r="16" spans="1:14" x14ac:dyDescent="0.2">
      <c r="B16" s="118" t="s">
        <v>181</v>
      </c>
      <c r="C16" s="118" t="s">
        <v>181</v>
      </c>
      <c r="E16" s="103">
        <v>0</v>
      </c>
      <c r="F16" s="103">
        <v>0</v>
      </c>
      <c r="G16" s="103">
        <v>0</v>
      </c>
      <c r="H16" s="103">
        <v>0</v>
      </c>
      <c r="I16" s="9">
        <f t="shared" si="0"/>
        <v>0</v>
      </c>
      <c r="J16" s="103">
        <v>0</v>
      </c>
      <c r="K16" s="103">
        <v>0</v>
      </c>
      <c r="L16" s="103">
        <v>0</v>
      </c>
      <c r="M16" s="103">
        <v>0</v>
      </c>
      <c r="N16" s="103">
        <v>0</v>
      </c>
    </row>
    <row r="17" spans="2:14" x14ac:dyDescent="0.2">
      <c r="B17" s="118" t="s">
        <v>182</v>
      </c>
      <c r="C17" s="118" t="s">
        <v>182</v>
      </c>
      <c r="E17" s="103">
        <v>0</v>
      </c>
      <c r="F17" s="103">
        <v>0</v>
      </c>
      <c r="G17" s="103">
        <v>0</v>
      </c>
      <c r="H17" s="103">
        <v>0</v>
      </c>
      <c r="I17" s="9">
        <f t="shared" si="0"/>
        <v>0</v>
      </c>
      <c r="J17" s="103">
        <v>0</v>
      </c>
      <c r="K17" s="103">
        <v>0</v>
      </c>
      <c r="L17" s="103">
        <v>0</v>
      </c>
      <c r="M17" s="103">
        <v>0</v>
      </c>
      <c r="N17" s="103">
        <v>0</v>
      </c>
    </row>
    <row r="18" spans="2:14" x14ac:dyDescent="0.2">
      <c r="B18" s="118" t="s">
        <v>183</v>
      </c>
      <c r="C18" s="118" t="s">
        <v>183</v>
      </c>
      <c r="E18" s="103">
        <v>0</v>
      </c>
      <c r="F18" s="103">
        <v>0</v>
      </c>
      <c r="G18" s="103">
        <v>0</v>
      </c>
      <c r="H18" s="103">
        <v>0</v>
      </c>
      <c r="I18" s="9">
        <f t="shared" si="0"/>
        <v>0</v>
      </c>
      <c r="J18" s="103">
        <v>0</v>
      </c>
      <c r="K18" s="103">
        <v>0</v>
      </c>
      <c r="L18" s="103">
        <v>0</v>
      </c>
      <c r="M18" s="103">
        <v>0</v>
      </c>
      <c r="N18" s="103">
        <v>0</v>
      </c>
    </row>
    <row r="19" spans="2:14" x14ac:dyDescent="0.2">
      <c r="B19" s="118" t="s">
        <v>184</v>
      </c>
      <c r="C19" s="118" t="s">
        <v>184</v>
      </c>
      <c r="E19" s="103">
        <v>0</v>
      </c>
      <c r="F19" s="103">
        <v>0</v>
      </c>
      <c r="G19" s="103">
        <v>0</v>
      </c>
      <c r="H19" s="103">
        <v>0</v>
      </c>
      <c r="I19" s="9">
        <f t="shared" si="0"/>
        <v>0</v>
      </c>
      <c r="J19" s="103">
        <v>0</v>
      </c>
      <c r="K19" s="103">
        <v>0</v>
      </c>
      <c r="L19" s="103">
        <v>0</v>
      </c>
      <c r="M19" s="103">
        <v>0</v>
      </c>
      <c r="N19" s="103">
        <v>0</v>
      </c>
    </row>
    <row r="20" spans="2:14" x14ac:dyDescent="0.2">
      <c r="B20" s="118" t="s">
        <v>185</v>
      </c>
      <c r="C20" s="118" t="s">
        <v>185</v>
      </c>
      <c r="E20" s="103">
        <v>0</v>
      </c>
      <c r="F20" s="103">
        <v>0</v>
      </c>
      <c r="G20" s="103">
        <v>0</v>
      </c>
      <c r="H20" s="103">
        <v>0</v>
      </c>
      <c r="I20" s="9">
        <f t="shared" si="0"/>
        <v>0</v>
      </c>
      <c r="J20" s="103">
        <v>0</v>
      </c>
      <c r="K20" s="103">
        <v>0</v>
      </c>
      <c r="L20" s="103">
        <v>0</v>
      </c>
      <c r="M20" s="103">
        <v>0</v>
      </c>
      <c r="N20" s="103">
        <v>0</v>
      </c>
    </row>
    <row r="21" spans="2:14" x14ac:dyDescent="0.2">
      <c r="B21" s="118" t="s">
        <v>186</v>
      </c>
      <c r="C21" s="118" t="s">
        <v>186</v>
      </c>
      <c r="E21" s="103">
        <v>0</v>
      </c>
      <c r="F21" s="103">
        <v>0</v>
      </c>
      <c r="G21" s="103">
        <v>0</v>
      </c>
      <c r="H21" s="103">
        <v>0</v>
      </c>
      <c r="I21" s="9">
        <f t="shared" si="0"/>
        <v>0</v>
      </c>
      <c r="J21" s="103">
        <v>0</v>
      </c>
      <c r="K21" s="103">
        <v>0</v>
      </c>
      <c r="L21" s="103">
        <v>0</v>
      </c>
      <c r="M21" s="103">
        <v>0</v>
      </c>
      <c r="N21" s="103">
        <v>0</v>
      </c>
    </row>
    <row r="22" spans="2:14" x14ac:dyDescent="0.2">
      <c r="B22" s="118" t="s">
        <v>187</v>
      </c>
      <c r="C22" s="118" t="s">
        <v>187</v>
      </c>
      <c r="E22" s="103">
        <v>0</v>
      </c>
      <c r="F22" s="103">
        <v>0</v>
      </c>
      <c r="G22" s="103">
        <v>0</v>
      </c>
      <c r="H22" s="103">
        <v>0</v>
      </c>
      <c r="I22" s="9">
        <f t="shared" si="0"/>
        <v>0</v>
      </c>
      <c r="J22" s="103">
        <v>0</v>
      </c>
      <c r="K22" s="103">
        <v>0</v>
      </c>
      <c r="L22" s="103">
        <v>0</v>
      </c>
      <c r="M22" s="103">
        <v>0</v>
      </c>
      <c r="N22" s="103">
        <v>0</v>
      </c>
    </row>
    <row r="23" spans="2:14" x14ac:dyDescent="0.2">
      <c r="B23" s="118" t="s">
        <v>188</v>
      </c>
      <c r="C23" s="118" t="s">
        <v>188</v>
      </c>
      <c r="E23" s="103">
        <v>0</v>
      </c>
      <c r="F23" s="103">
        <v>0</v>
      </c>
      <c r="G23" s="103">
        <v>0</v>
      </c>
      <c r="H23" s="103">
        <v>0</v>
      </c>
      <c r="I23" s="9">
        <f t="shared" si="0"/>
        <v>0</v>
      </c>
      <c r="J23" s="103">
        <v>0</v>
      </c>
      <c r="K23" s="103">
        <v>0</v>
      </c>
      <c r="L23" s="103">
        <v>0</v>
      </c>
      <c r="M23" s="103">
        <v>0</v>
      </c>
      <c r="N23" s="103">
        <v>0</v>
      </c>
    </row>
    <row r="24" spans="2:14" x14ac:dyDescent="0.2">
      <c r="B24" s="118" t="s">
        <v>189</v>
      </c>
      <c r="C24" s="118" t="s">
        <v>189</v>
      </c>
      <c r="E24" s="103">
        <v>0</v>
      </c>
      <c r="F24" s="103">
        <v>0</v>
      </c>
      <c r="G24" s="103">
        <v>0</v>
      </c>
      <c r="H24" s="103">
        <v>0</v>
      </c>
      <c r="I24" s="9">
        <f t="shared" si="0"/>
        <v>0</v>
      </c>
      <c r="J24" s="103">
        <v>0</v>
      </c>
      <c r="K24" s="103">
        <v>0</v>
      </c>
      <c r="L24" s="103">
        <v>0</v>
      </c>
      <c r="M24" s="103">
        <v>0</v>
      </c>
      <c r="N24" s="103">
        <v>0</v>
      </c>
    </row>
    <row r="25" spans="2:14" x14ac:dyDescent="0.2">
      <c r="B25" s="118" t="s">
        <v>190</v>
      </c>
      <c r="C25" s="118" t="s">
        <v>190</v>
      </c>
      <c r="E25" s="103">
        <v>0</v>
      </c>
      <c r="F25" s="103">
        <v>0</v>
      </c>
      <c r="G25" s="103">
        <v>0</v>
      </c>
      <c r="H25" s="103">
        <v>0</v>
      </c>
      <c r="I25" s="9">
        <f t="shared" si="0"/>
        <v>0</v>
      </c>
      <c r="J25" s="103">
        <v>0</v>
      </c>
      <c r="K25" s="103">
        <v>0</v>
      </c>
      <c r="L25" s="103">
        <v>0</v>
      </c>
      <c r="M25" s="103">
        <v>0</v>
      </c>
      <c r="N25" s="103">
        <v>0</v>
      </c>
    </row>
    <row r="26" spans="2:14" x14ac:dyDescent="0.2">
      <c r="B26" s="118" t="s">
        <v>191</v>
      </c>
      <c r="C26" s="118" t="s">
        <v>191</v>
      </c>
      <c r="E26" s="103">
        <v>0</v>
      </c>
      <c r="F26" s="103">
        <v>0</v>
      </c>
      <c r="G26" s="103">
        <v>0</v>
      </c>
      <c r="H26" s="103">
        <v>0</v>
      </c>
      <c r="I26" s="9">
        <f t="shared" si="0"/>
        <v>0</v>
      </c>
      <c r="J26" s="103">
        <v>0</v>
      </c>
      <c r="K26" s="103">
        <v>0</v>
      </c>
      <c r="L26" s="103">
        <v>0</v>
      </c>
      <c r="M26" s="103">
        <v>0</v>
      </c>
      <c r="N26" s="103">
        <v>0</v>
      </c>
    </row>
    <row r="27" spans="2:14" x14ac:dyDescent="0.2">
      <c r="B27" s="118" t="s">
        <v>192</v>
      </c>
      <c r="C27" s="118" t="s">
        <v>192</v>
      </c>
      <c r="E27" s="103">
        <v>0</v>
      </c>
      <c r="F27" s="103">
        <v>0</v>
      </c>
      <c r="G27" s="103">
        <v>0</v>
      </c>
      <c r="H27" s="103">
        <v>0</v>
      </c>
      <c r="I27" s="9">
        <f t="shared" si="0"/>
        <v>0</v>
      </c>
      <c r="J27" s="103">
        <v>0</v>
      </c>
      <c r="K27" s="103">
        <v>0</v>
      </c>
      <c r="L27" s="103">
        <v>0</v>
      </c>
      <c r="M27" s="103">
        <v>0</v>
      </c>
      <c r="N27" s="103">
        <v>0</v>
      </c>
    </row>
    <row r="28" spans="2:14" x14ac:dyDescent="0.2">
      <c r="B28" s="118" t="s">
        <v>193</v>
      </c>
      <c r="C28" s="118" t="s">
        <v>193</v>
      </c>
      <c r="E28" s="103">
        <v>0</v>
      </c>
      <c r="F28" s="103">
        <v>0</v>
      </c>
      <c r="G28" s="103">
        <v>0</v>
      </c>
      <c r="H28" s="103">
        <v>0</v>
      </c>
      <c r="I28" s="9">
        <f t="shared" si="0"/>
        <v>0</v>
      </c>
      <c r="J28" s="103">
        <v>0</v>
      </c>
      <c r="K28" s="103">
        <v>0</v>
      </c>
      <c r="L28" s="103">
        <v>0</v>
      </c>
      <c r="M28" s="103">
        <v>0</v>
      </c>
      <c r="N28" s="103">
        <v>0</v>
      </c>
    </row>
    <row r="29" spans="2:14" x14ac:dyDescent="0.2">
      <c r="B29" s="118" t="s">
        <v>194</v>
      </c>
      <c r="C29" s="118" t="s">
        <v>194</v>
      </c>
      <c r="E29" s="103">
        <v>0</v>
      </c>
      <c r="F29" s="103">
        <v>0</v>
      </c>
      <c r="G29" s="103">
        <v>0</v>
      </c>
      <c r="H29" s="103">
        <v>0</v>
      </c>
      <c r="I29" s="9">
        <f t="shared" si="0"/>
        <v>0</v>
      </c>
      <c r="J29" s="103">
        <v>0</v>
      </c>
      <c r="K29" s="103">
        <v>0</v>
      </c>
      <c r="L29" s="103">
        <v>0</v>
      </c>
      <c r="M29" s="103">
        <v>0</v>
      </c>
      <c r="N29" s="103">
        <v>0</v>
      </c>
    </row>
    <row r="30" spans="2:14" x14ac:dyDescent="0.2">
      <c r="B30" s="118" t="s">
        <v>195</v>
      </c>
      <c r="C30" s="118" t="s">
        <v>195</v>
      </c>
      <c r="E30" s="103">
        <v>0</v>
      </c>
      <c r="F30" s="103">
        <v>0</v>
      </c>
      <c r="G30" s="103">
        <v>0</v>
      </c>
      <c r="H30" s="103">
        <v>0</v>
      </c>
      <c r="I30" s="9">
        <f t="shared" si="0"/>
        <v>0</v>
      </c>
      <c r="J30" s="103">
        <v>0</v>
      </c>
      <c r="K30" s="103">
        <v>0</v>
      </c>
      <c r="L30" s="103">
        <v>0</v>
      </c>
      <c r="M30" s="103">
        <v>0</v>
      </c>
      <c r="N30" s="103">
        <v>0</v>
      </c>
    </row>
    <row r="31" spans="2:14" x14ac:dyDescent="0.2">
      <c r="B31" s="118" t="s">
        <v>196</v>
      </c>
      <c r="C31" s="118" t="s">
        <v>196</v>
      </c>
      <c r="E31" s="103">
        <v>0</v>
      </c>
      <c r="F31" s="103">
        <v>0</v>
      </c>
      <c r="G31" s="103">
        <v>0</v>
      </c>
      <c r="H31" s="103">
        <v>0</v>
      </c>
      <c r="I31" s="9">
        <f t="shared" si="0"/>
        <v>0</v>
      </c>
      <c r="J31" s="103">
        <v>0</v>
      </c>
      <c r="K31" s="103">
        <v>0</v>
      </c>
      <c r="L31" s="103">
        <v>0</v>
      </c>
      <c r="M31" s="103">
        <v>0</v>
      </c>
      <c r="N31" s="103">
        <v>0</v>
      </c>
    </row>
    <row r="32" spans="2:14" x14ac:dyDescent="0.2">
      <c r="B32" s="118" t="s">
        <v>197</v>
      </c>
      <c r="C32" s="118" t="s">
        <v>197</v>
      </c>
      <c r="E32" s="103">
        <v>0</v>
      </c>
      <c r="F32" s="103">
        <v>0</v>
      </c>
      <c r="G32" s="103">
        <v>0</v>
      </c>
      <c r="H32" s="103">
        <v>0</v>
      </c>
      <c r="I32" s="9">
        <f t="shared" si="0"/>
        <v>0</v>
      </c>
      <c r="J32" s="103">
        <v>0</v>
      </c>
      <c r="K32" s="103">
        <v>0</v>
      </c>
      <c r="L32" s="103">
        <v>0</v>
      </c>
      <c r="M32" s="103">
        <v>0</v>
      </c>
      <c r="N32" s="103">
        <v>0</v>
      </c>
    </row>
    <row r="33" spans="1:14" x14ac:dyDescent="0.2">
      <c r="B33" s="118" t="s">
        <v>198</v>
      </c>
      <c r="C33" s="118" t="s">
        <v>198</v>
      </c>
      <c r="E33" s="103">
        <v>0</v>
      </c>
      <c r="F33" s="103">
        <v>0</v>
      </c>
      <c r="G33" s="103">
        <v>0</v>
      </c>
      <c r="H33" s="103">
        <v>0</v>
      </c>
      <c r="I33" s="9">
        <f t="shared" si="0"/>
        <v>0</v>
      </c>
      <c r="J33" s="103">
        <v>0</v>
      </c>
      <c r="K33" s="103">
        <v>0</v>
      </c>
      <c r="L33" s="103">
        <v>0</v>
      </c>
      <c r="M33" s="103">
        <v>0</v>
      </c>
      <c r="N33" s="103">
        <v>0</v>
      </c>
    </row>
    <row r="35" spans="1:14" s="44" customFormat="1" ht="22" thickBot="1" x14ac:dyDescent="0.3">
      <c r="B35" s="45" t="s">
        <v>204</v>
      </c>
      <c r="C35" s="45">
        <f>COUNT(E11:E34)</f>
        <v>23</v>
      </c>
      <c r="D35" s="45"/>
      <c r="E35" s="46">
        <f t="shared" ref="E35:N35" si="1">SUM(E11:E34)</f>
        <v>0</v>
      </c>
      <c r="F35" s="46">
        <f t="shared" si="1"/>
        <v>0</v>
      </c>
      <c r="G35" s="46">
        <f t="shared" si="1"/>
        <v>0</v>
      </c>
      <c r="H35" s="46">
        <f t="shared" si="1"/>
        <v>0</v>
      </c>
      <c r="I35" s="46">
        <f t="shared" si="1"/>
        <v>0</v>
      </c>
      <c r="J35" s="46">
        <f t="shared" si="1"/>
        <v>0</v>
      </c>
      <c r="K35" s="46">
        <f t="shared" si="1"/>
        <v>0</v>
      </c>
      <c r="L35" s="46">
        <f t="shared" si="1"/>
        <v>0</v>
      </c>
      <c r="M35" s="46">
        <f t="shared" si="1"/>
        <v>0</v>
      </c>
      <c r="N35" s="46">
        <f t="shared" si="1"/>
        <v>0</v>
      </c>
    </row>
    <row r="36" spans="1:14" ht="16" thickBot="1" x14ac:dyDescent="0.25"/>
    <row r="37" spans="1:14" ht="22" thickBot="1" x14ac:dyDescent="0.3">
      <c r="F37" s="44" t="s">
        <v>205</v>
      </c>
      <c r="G37" s="84">
        <f>SUM(E35:H35,J35:N35)-I35</f>
        <v>0</v>
      </c>
    </row>
    <row r="39" spans="1:14" x14ac:dyDescent="0.2">
      <c r="B39" s="116" t="s">
        <v>254</v>
      </c>
    </row>
    <row r="40" spans="1:14" x14ac:dyDescent="0.2">
      <c r="B40" s="13" t="s">
        <v>255</v>
      </c>
    </row>
    <row r="42" spans="1:14" x14ac:dyDescent="0.2">
      <c r="A42" s="119" t="s">
        <v>241</v>
      </c>
      <c r="B42" s="119"/>
      <c r="C42" s="119"/>
      <c r="D42" s="119"/>
      <c r="E42" s="119"/>
      <c r="F42" s="119"/>
    </row>
    <row r="43" spans="1:14" x14ac:dyDescent="0.2">
      <c r="A43" s="119"/>
      <c r="B43" s="119"/>
      <c r="C43" s="119"/>
      <c r="D43" s="119"/>
      <c r="E43" s="119"/>
      <c r="F43" s="119"/>
    </row>
    <row r="44" spans="1:14" ht="51" customHeight="1" x14ac:dyDescent="0.2">
      <c r="A44" s="119"/>
      <c r="B44" s="119"/>
      <c r="C44" s="119"/>
      <c r="D44" s="119"/>
      <c r="E44" s="119"/>
      <c r="F44" s="119"/>
    </row>
  </sheetData>
  <mergeCells count="2">
    <mergeCell ref="M1:N1"/>
    <mergeCell ref="A42:F44"/>
  </mergeCells>
  <phoneticPr fontId="18"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1042E-5FD7-4754-A3F6-C098FBE1C73E}">
  <dimension ref="A1:U21"/>
  <sheetViews>
    <sheetView workbookViewId="0">
      <selection activeCell="U6" sqref="U6"/>
    </sheetView>
  </sheetViews>
  <sheetFormatPr baseColWidth="10" defaultColWidth="8.83203125" defaultRowHeight="15" x14ac:dyDescent="0.2"/>
  <cols>
    <col min="2" max="2" width="10.5" bestFit="1" customWidth="1"/>
    <col min="3" max="3" width="10.1640625" bestFit="1" customWidth="1"/>
    <col min="4" max="4" width="10" bestFit="1" customWidth="1"/>
    <col min="5" max="5" width="9.6640625" bestFit="1" customWidth="1"/>
    <col min="6" max="6" width="13.1640625" bestFit="1" customWidth="1"/>
    <col min="7" max="8" width="13.1640625" customWidth="1"/>
    <col min="9" max="21" width="12.33203125" bestFit="1" customWidth="1"/>
  </cols>
  <sheetData>
    <row r="1" spans="1:21" ht="21" x14ac:dyDescent="0.25">
      <c r="A1" s="4" t="s">
        <v>3</v>
      </c>
    </row>
    <row r="2" spans="1:21" x14ac:dyDescent="0.2">
      <c r="A2" s="2" t="s">
        <v>80</v>
      </c>
    </row>
    <row r="4" spans="1:21" x14ac:dyDescent="0.2">
      <c r="G4" s="25">
        <v>28</v>
      </c>
      <c r="H4" s="25">
        <v>31</v>
      </c>
      <c r="I4" s="25">
        <v>30</v>
      </c>
      <c r="J4" s="25">
        <v>31</v>
      </c>
      <c r="K4" s="25">
        <v>30</v>
      </c>
      <c r="L4" s="25">
        <v>31</v>
      </c>
      <c r="M4" s="25">
        <v>31</v>
      </c>
      <c r="N4" s="25">
        <v>30</v>
      </c>
      <c r="O4" s="25">
        <v>31</v>
      </c>
      <c r="P4" s="25">
        <v>30</v>
      </c>
      <c r="Q4" s="25">
        <v>31</v>
      </c>
      <c r="R4" s="25">
        <v>31</v>
      </c>
      <c r="S4" s="25">
        <v>29</v>
      </c>
      <c r="T4" s="25">
        <v>31</v>
      </c>
    </row>
    <row r="5" spans="1:21" ht="16" x14ac:dyDescent="0.2">
      <c r="B5" s="23" t="s">
        <v>81</v>
      </c>
      <c r="C5" s="23" t="s">
        <v>82</v>
      </c>
      <c r="D5" s="23" t="s">
        <v>83</v>
      </c>
      <c r="E5" s="2" t="s">
        <v>106</v>
      </c>
      <c r="F5" s="23" t="s">
        <v>84</v>
      </c>
      <c r="G5" s="20" t="s">
        <v>68</v>
      </c>
      <c r="H5" s="21" t="s">
        <v>69</v>
      </c>
      <c r="I5" s="16" t="s">
        <v>31</v>
      </c>
      <c r="J5" s="17" t="s">
        <v>32</v>
      </c>
      <c r="K5" s="17" t="s">
        <v>33</v>
      </c>
      <c r="L5" s="16" t="s">
        <v>34</v>
      </c>
      <c r="M5" s="17" t="s">
        <v>35</v>
      </c>
      <c r="N5" s="17" t="s">
        <v>36</v>
      </c>
      <c r="O5" s="16" t="s">
        <v>37</v>
      </c>
      <c r="P5" s="17" t="s">
        <v>38</v>
      </c>
      <c r="Q5" s="17" t="s">
        <v>39</v>
      </c>
      <c r="R5" s="17" t="s">
        <v>40</v>
      </c>
      <c r="S5" s="17" t="s">
        <v>41</v>
      </c>
      <c r="T5" s="17" t="s">
        <v>42</v>
      </c>
      <c r="U5" s="18" t="s">
        <v>109</v>
      </c>
    </row>
    <row r="6" spans="1:21" x14ac:dyDescent="0.2">
      <c r="B6" t="s">
        <v>85</v>
      </c>
      <c r="C6" t="s">
        <v>86</v>
      </c>
      <c r="D6" t="s">
        <v>87</v>
      </c>
      <c r="E6" s="27">
        <v>32188</v>
      </c>
      <c r="F6" s="9">
        <v>250000</v>
      </c>
      <c r="G6" s="28">
        <f t="shared" ref="G6:H6" si="0">+$F6/365*G$4-100000/365*G$4</f>
        <v>11506.849315068492</v>
      </c>
      <c r="H6" s="28">
        <f t="shared" si="0"/>
        <v>12739.726027397259</v>
      </c>
      <c r="I6" s="9">
        <f>+$F6/365*I$4-100000/365*I$4</f>
        <v>12328.767123287673</v>
      </c>
      <c r="J6" s="9">
        <f t="shared" ref="J6:T12" si="1">+$F6/365*J$4-100000/365*J$4</f>
        <v>12739.726027397259</v>
      </c>
      <c r="K6" s="9">
        <f t="shared" si="1"/>
        <v>12328.767123287673</v>
      </c>
      <c r="L6" s="9">
        <f t="shared" si="1"/>
        <v>12739.726027397259</v>
      </c>
      <c r="M6" s="9">
        <f t="shared" si="1"/>
        <v>12739.726027397259</v>
      </c>
      <c r="N6" s="9">
        <f t="shared" si="1"/>
        <v>12328.767123287673</v>
      </c>
      <c r="O6" s="9">
        <f t="shared" si="1"/>
        <v>12739.726027397259</v>
      </c>
      <c r="P6" s="9">
        <f t="shared" si="1"/>
        <v>12328.767123287673</v>
      </c>
      <c r="Q6" s="9">
        <f t="shared" si="1"/>
        <v>12739.726027397259</v>
      </c>
      <c r="R6" s="9">
        <f t="shared" si="1"/>
        <v>12739.726027397259</v>
      </c>
      <c r="S6" s="9">
        <f t="shared" si="1"/>
        <v>11917.808219178081</v>
      </c>
      <c r="T6" s="9">
        <f t="shared" si="1"/>
        <v>12739.726027397259</v>
      </c>
      <c r="U6" s="26">
        <f>AVERAGE(I6:T6)</f>
        <v>12534.246575342468</v>
      </c>
    </row>
    <row r="7" spans="1:21" x14ac:dyDescent="0.2">
      <c r="B7" t="s">
        <v>88</v>
      </c>
      <c r="C7" t="s">
        <v>89</v>
      </c>
      <c r="D7" t="s">
        <v>90</v>
      </c>
      <c r="E7" s="27">
        <v>41804</v>
      </c>
      <c r="F7" s="9">
        <v>175000</v>
      </c>
      <c r="G7" s="28">
        <f t="shared" ref="G7:I10" si="2">+$F7/365*G$4-100000/365*G$4</f>
        <v>5753.4246575342477</v>
      </c>
      <c r="H7" s="28">
        <f t="shared" si="2"/>
        <v>6369.8630136986303</v>
      </c>
      <c r="I7" s="9">
        <f t="shared" si="2"/>
        <v>6164.3835616438373</v>
      </c>
      <c r="J7" s="9">
        <f t="shared" si="1"/>
        <v>6369.8630136986303</v>
      </c>
      <c r="K7" s="9">
        <f t="shared" si="1"/>
        <v>6164.3835616438373</v>
      </c>
      <c r="L7" s="9">
        <f t="shared" si="1"/>
        <v>6369.8630136986303</v>
      </c>
      <c r="M7" s="9">
        <f t="shared" si="1"/>
        <v>6369.8630136986303</v>
      </c>
      <c r="N7" s="9">
        <f t="shared" si="1"/>
        <v>6164.3835616438373</v>
      </c>
      <c r="O7" s="9">
        <f t="shared" si="1"/>
        <v>6369.8630136986303</v>
      </c>
      <c r="P7" s="9">
        <f t="shared" si="1"/>
        <v>6164.3835616438373</v>
      </c>
      <c r="Q7" s="9">
        <f t="shared" si="1"/>
        <v>6369.8630136986303</v>
      </c>
      <c r="R7" s="9">
        <f t="shared" si="1"/>
        <v>6369.8630136986303</v>
      </c>
      <c r="S7" s="9">
        <f t="shared" si="1"/>
        <v>5958.9041095890416</v>
      </c>
      <c r="T7" s="9">
        <f t="shared" si="1"/>
        <v>6369.8630136986303</v>
      </c>
      <c r="U7" s="26">
        <f t="shared" ref="U7:U12" si="3">AVERAGE(I7:T7)</f>
        <v>6267.1232876712347</v>
      </c>
    </row>
    <row r="8" spans="1:21" x14ac:dyDescent="0.2">
      <c r="B8" t="s">
        <v>91</v>
      </c>
      <c r="C8" t="s">
        <v>92</v>
      </c>
      <c r="D8" t="s">
        <v>93</v>
      </c>
      <c r="E8" s="27">
        <v>38807</v>
      </c>
      <c r="F8" s="9">
        <v>175000</v>
      </c>
      <c r="G8" s="28">
        <f t="shared" si="2"/>
        <v>5753.4246575342477</v>
      </c>
      <c r="H8" s="28">
        <f t="shared" si="2"/>
        <v>6369.8630136986303</v>
      </c>
      <c r="I8" s="9">
        <f t="shared" si="2"/>
        <v>6164.3835616438373</v>
      </c>
      <c r="J8" s="9">
        <f t="shared" si="1"/>
        <v>6369.8630136986303</v>
      </c>
      <c r="K8" s="9">
        <f t="shared" si="1"/>
        <v>6164.3835616438373</v>
      </c>
      <c r="L8" s="9">
        <f t="shared" si="1"/>
        <v>6369.8630136986303</v>
      </c>
      <c r="M8" s="9">
        <f t="shared" si="1"/>
        <v>6369.8630136986303</v>
      </c>
      <c r="N8" s="9">
        <f t="shared" si="1"/>
        <v>6164.3835616438373</v>
      </c>
      <c r="O8" s="9">
        <f t="shared" si="1"/>
        <v>6369.8630136986303</v>
      </c>
      <c r="P8" s="9">
        <f t="shared" si="1"/>
        <v>6164.3835616438373</v>
      </c>
      <c r="Q8" s="9">
        <f t="shared" si="1"/>
        <v>6369.8630136986303</v>
      </c>
      <c r="R8" s="9">
        <f t="shared" si="1"/>
        <v>6369.8630136986303</v>
      </c>
      <c r="S8" s="9">
        <f t="shared" si="1"/>
        <v>5958.9041095890416</v>
      </c>
      <c r="T8" s="9">
        <f t="shared" si="1"/>
        <v>6369.8630136986303</v>
      </c>
      <c r="U8" s="26">
        <f t="shared" si="3"/>
        <v>6267.1232876712347</v>
      </c>
    </row>
    <row r="9" spans="1:21" x14ac:dyDescent="0.2">
      <c r="B9" t="s">
        <v>94</v>
      </c>
      <c r="C9" t="s">
        <v>95</v>
      </c>
      <c r="D9" t="s">
        <v>96</v>
      </c>
      <c r="E9" s="27">
        <v>43365</v>
      </c>
      <c r="F9" s="9">
        <v>170000</v>
      </c>
      <c r="G9" s="28">
        <f t="shared" si="2"/>
        <v>5369.8630136986303</v>
      </c>
      <c r="H9" s="28">
        <f t="shared" si="2"/>
        <v>5945.2054794520554</v>
      </c>
      <c r="I9" s="9">
        <f t="shared" si="2"/>
        <v>5753.4246575342477</v>
      </c>
      <c r="J9" s="9">
        <f t="shared" si="1"/>
        <v>5945.2054794520554</v>
      </c>
      <c r="K9" s="9">
        <f t="shared" si="1"/>
        <v>5753.4246575342477</v>
      </c>
      <c r="L9" s="9">
        <f t="shared" si="1"/>
        <v>5945.2054794520554</v>
      </c>
      <c r="M9" s="9">
        <f t="shared" si="1"/>
        <v>5945.2054794520554</v>
      </c>
      <c r="N9" s="9">
        <f t="shared" si="1"/>
        <v>5753.4246575342477</v>
      </c>
      <c r="O9" s="9">
        <f t="shared" si="1"/>
        <v>5945.2054794520554</v>
      </c>
      <c r="P9" s="9">
        <f t="shared" si="1"/>
        <v>5753.4246575342477</v>
      </c>
      <c r="Q9" s="9">
        <f t="shared" si="1"/>
        <v>5945.2054794520554</v>
      </c>
      <c r="R9" s="9">
        <f t="shared" si="1"/>
        <v>5945.2054794520554</v>
      </c>
      <c r="S9" s="9">
        <f t="shared" si="1"/>
        <v>5561.643835616439</v>
      </c>
      <c r="T9" s="9">
        <f t="shared" si="1"/>
        <v>5945.2054794520554</v>
      </c>
      <c r="U9" s="26">
        <f t="shared" si="3"/>
        <v>5849.3150684931506</v>
      </c>
    </row>
    <row r="10" spans="1:21" x14ac:dyDescent="0.2">
      <c r="B10" t="s">
        <v>97</v>
      </c>
      <c r="C10" t="s">
        <v>98</v>
      </c>
      <c r="D10" t="s">
        <v>99</v>
      </c>
      <c r="E10" s="27">
        <v>42931</v>
      </c>
      <c r="F10" s="9">
        <v>167500</v>
      </c>
      <c r="G10" s="28">
        <f t="shared" si="2"/>
        <v>5178.0821917808207</v>
      </c>
      <c r="H10" s="28">
        <f t="shared" si="2"/>
        <v>5732.8767123287671</v>
      </c>
      <c r="I10" s="9">
        <f t="shared" si="2"/>
        <v>5547.9452054794529</v>
      </c>
      <c r="J10" s="9">
        <f t="shared" si="1"/>
        <v>5732.8767123287671</v>
      </c>
      <c r="K10" s="9">
        <f t="shared" si="1"/>
        <v>5547.9452054794529</v>
      </c>
      <c r="L10" s="9">
        <f t="shared" si="1"/>
        <v>5732.8767123287671</v>
      </c>
      <c r="M10" s="9">
        <f t="shared" si="1"/>
        <v>5732.8767123287671</v>
      </c>
      <c r="N10" s="9">
        <f t="shared" si="1"/>
        <v>5547.9452054794529</v>
      </c>
      <c r="O10" s="9">
        <f t="shared" si="1"/>
        <v>5732.8767123287671</v>
      </c>
      <c r="P10" s="9">
        <f t="shared" si="1"/>
        <v>5547.9452054794529</v>
      </c>
      <c r="Q10" s="9">
        <f t="shared" si="1"/>
        <v>5732.8767123287671</v>
      </c>
      <c r="R10" s="9">
        <f t="shared" si="1"/>
        <v>5732.8767123287671</v>
      </c>
      <c r="S10" s="9">
        <f t="shared" si="1"/>
        <v>5363.0136986301359</v>
      </c>
      <c r="T10" s="9">
        <f t="shared" si="1"/>
        <v>5732.8767123287671</v>
      </c>
      <c r="U10" s="26">
        <f t="shared" si="3"/>
        <v>5640.4109589041109</v>
      </c>
    </row>
    <row r="11" spans="1:21" x14ac:dyDescent="0.2">
      <c r="B11" t="s">
        <v>100</v>
      </c>
      <c r="C11" t="s">
        <v>101</v>
      </c>
      <c r="D11" t="s">
        <v>102</v>
      </c>
      <c r="E11" s="27">
        <v>43647</v>
      </c>
      <c r="F11" s="9">
        <v>125000</v>
      </c>
      <c r="G11" s="24"/>
      <c r="H11" s="24"/>
      <c r="I11" s="9"/>
      <c r="J11" s="9"/>
      <c r="K11" s="9"/>
      <c r="L11" s="9">
        <f t="shared" si="1"/>
        <v>2123.2876712328762</v>
      </c>
      <c r="M11" s="9">
        <f t="shared" si="1"/>
        <v>2123.2876712328762</v>
      </c>
      <c r="N11" s="9">
        <f t="shared" si="1"/>
        <v>2054.7945205479464</v>
      </c>
      <c r="O11" s="9">
        <f t="shared" si="1"/>
        <v>2123.2876712328762</v>
      </c>
      <c r="P11" s="9">
        <f t="shared" si="1"/>
        <v>2054.7945205479464</v>
      </c>
      <c r="Q11" s="9">
        <f t="shared" si="1"/>
        <v>2123.2876712328762</v>
      </c>
      <c r="R11" s="9">
        <f t="shared" si="1"/>
        <v>2123.2876712328762</v>
      </c>
      <c r="S11" s="9">
        <f t="shared" si="1"/>
        <v>1986.3013698630139</v>
      </c>
      <c r="T11" s="9">
        <f t="shared" si="1"/>
        <v>2123.2876712328762</v>
      </c>
      <c r="U11" s="26">
        <f t="shared" si="3"/>
        <v>2092.8462709284627</v>
      </c>
    </row>
    <row r="12" spans="1:21" x14ac:dyDescent="0.2">
      <c r="B12" t="s">
        <v>103</v>
      </c>
      <c r="C12" t="s">
        <v>104</v>
      </c>
      <c r="D12" t="s">
        <v>105</v>
      </c>
      <c r="E12" s="27">
        <v>43831</v>
      </c>
      <c r="F12" s="9">
        <v>135000</v>
      </c>
      <c r="G12" s="24"/>
      <c r="H12" s="24"/>
      <c r="I12" s="9"/>
      <c r="J12" s="9"/>
      <c r="K12" s="9"/>
      <c r="L12" s="9"/>
      <c r="M12" s="9"/>
      <c r="N12" s="9"/>
      <c r="O12" s="9"/>
      <c r="P12" s="9"/>
      <c r="Q12" s="9"/>
      <c r="R12" s="9">
        <f t="shared" si="1"/>
        <v>2972.6027397260277</v>
      </c>
      <c r="S12" s="9">
        <f t="shared" si="1"/>
        <v>2780.821917808219</v>
      </c>
      <c r="T12" s="9">
        <f t="shared" si="1"/>
        <v>2972.6027397260277</v>
      </c>
      <c r="U12" s="26">
        <f t="shared" si="3"/>
        <v>2908.6757990867577</v>
      </c>
    </row>
    <row r="13" spans="1:21" x14ac:dyDescent="0.2">
      <c r="G13" s="24"/>
      <c r="H13" s="24"/>
    </row>
    <row r="14" spans="1:21" x14ac:dyDescent="0.2">
      <c r="G14" s="24"/>
      <c r="H14" s="24"/>
    </row>
    <row r="15" spans="1:21" x14ac:dyDescent="0.2">
      <c r="G15" s="24"/>
      <c r="H15" s="24"/>
    </row>
    <row r="16" spans="1:21" x14ac:dyDescent="0.2">
      <c r="G16" s="24"/>
      <c r="H16" s="24"/>
    </row>
    <row r="17" spans="6:21" x14ac:dyDescent="0.2">
      <c r="G17" s="24"/>
      <c r="H17" s="24"/>
    </row>
    <row r="18" spans="6:21" x14ac:dyDescent="0.2">
      <c r="G18" s="24"/>
      <c r="H18" s="24"/>
    </row>
    <row r="19" spans="6:21" ht="20" thickBot="1" x14ac:dyDescent="0.3">
      <c r="F19" s="42" t="s">
        <v>108</v>
      </c>
      <c r="G19" s="30">
        <f t="shared" ref="G19:H19" si="4">SUM(G6:G18)</f>
        <v>33561.643835616436</v>
      </c>
      <c r="H19" s="30">
        <f t="shared" si="4"/>
        <v>37157.534246575342</v>
      </c>
      <c r="I19" s="30">
        <f>SUM(I6:I18)</f>
        <v>35958.90410958905</v>
      </c>
      <c r="J19" s="30">
        <f t="shared" ref="J19:T19" si="5">SUM(J6:J18)</f>
        <v>37157.534246575342</v>
      </c>
      <c r="K19" s="30">
        <f t="shared" si="5"/>
        <v>35958.90410958905</v>
      </c>
      <c r="L19" s="30">
        <f>SUM(L6:L18)</f>
        <v>39280.821917808222</v>
      </c>
      <c r="M19" s="30">
        <f t="shared" si="5"/>
        <v>39280.821917808222</v>
      </c>
      <c r="N19" s="30">
        <f t="shared" si="5"/>
        <v>38013.698630136998</v>
      </c>
      <c r="O19" s="30">
        <f t="shared" si="5"/>
        <v>39280.821917808222</v>
      </c>
      <c r="P19" s="30">
        <f t="shared" si="5"/>
        <v>38013.698630136998</v>
      </c>
      <c r="Q19" s="30">
        <f t="shared" si="5"/>
        <v>39280.821917808222</v>
      </c>
      <c r="R19" s="30">
        <f t="shared" si="5"/>
        <v>42253.424657534248</v>
      </c>
      <c r="S19" s="30">
        <f t="shared" si="5"/>
        <v>39527.397260273981</v>
      </c>
      <c r="T19" s="30">
        <f t="shared" si="5"/>
        <v>42253.424657534248</v>
      </c>
      <c r="U19" s="30">
        <f t="shared" ref="U19" si="6">AVERAGE(I19:T19)</f>
        <v>38855.022831050228</v>
      </c>
    </row>
    <row r="20" spans="6:21" x14ac:dyDescent="0.2">
      <c r="G20" s="40"/>
      <c r="H20" s="40"/>
      <c r="U20" s="26"/>
    </row>
    <row r="21" spans="6:21" x14ac:dyDescent="0.2">
      <c r="F21" s="29" t="s">
        <v>107</v>
      </c>
      <c r="G21" s="5">
        <f t="shared" ref="G21:H21" si="7">COUNT(G6:G17)</f>
        <v>5</v>
      </c>
      <c r="H21" s="5">
        <f t="shared" si="7"/>
        <v>5</v>
      </c>
      <c r="I21" s="5">
        <f>COUNT(I6:I17)</f>
        <v>5</v>
      </c>
      <c r="J21" s="5">
        <f t="shared" ref="J21:T21" si="8">COUNT(J6:J17)</f>
        <v>5</v>
      </c>
      <c r="K21" s="5">
        <f t="shared" si="8"/>
        <v>5</v>
      </c>
      <c r="L21" s="5">
        <f t="shared" si="8"/>
        <v>6</v>
      </c>
      <c r="M21" s="5">
        <f t="shared" si="8"/>
        <v>6</v>
      </c>
      <c r="N21" s="5">
        <f t="shared" si="8"/>
        <v>6</v>
      </c>
      <c r="O21" s="5">
        <f t="shared" si="8"/>
        <v>6</v>
      </c>
      <c r="P21" s="5">
        <f t="shared" si="8"/>
        <v>6</v>
      </c>
      <c r="Q21" s="5">
        <f t="shared" si="8"/>
        <v>6</v>
      </c>
      <c r="R21" s="5">
        <f t="shared" si="8"/>
        <v>7</v>
      </c>
      <c r="S21" s="5">
        <f t="shared" si="8"/>
        <v>7</v>
      </c>
      <c r="T21" s="5">
        <f t="shared" si="8"/>
        <v>7</v>
      </c>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231FB-06A2-4AE7-9996-4CC9CBE2D6B7}">
  <dimension ref="A1:D46"/>
  <sheetViews>
    <sheetView topLeftCell="A16" workbookViewId="0">
      <selection activeCell="B35" sqref="B35"/>
    </sheetView>
  </sheetViews>
  <sheetFormatPr baseColWidth="10" defaultColWidth="8.83203125" defaultRowHeight="15" x14ac:dyDescent="0.2"/>
  <cols>
    <col min="1" max="1" width="63.83203125" bestFit="1" customWidth="1"/>
    <col min="2" max="2" width="20.5" customWidth="1"/>
    <col min="3" max="3" width="3.1640625" customWidth="1"/>
    <col min="4" max="4" width="64.5" bestFit="1" customWidth="1"/>
  </cols>
  <sheetData>
    <row r="1" spans="1:4" ht="55.5" customHeight="1" x14ac:dyDescent="0.2">
      <c r="A1" s="80"/>
      <c r="B1" s="80"/>
      <c r="C1" s="80"/>
      <c r="D1" s="81" t="s">
        <v>240</v>
      </c>
    </row>
    <row r="2" spans="1:4" ht="21" x14ac:dyDescent="0.25">
      <c r="A2" s="4"/>
    </row>
    <row r="3" spans="1:4" ht="19" x14ac:dyDescent="0.25">
      <c r="A3" s="78" t="s">
        <v>1</v>
      </c>
    </row>
    <row r="4" spans="1:4" ht="16" x14ac:dyDescent="0.2">
      <c r="A4" s="19" t="s">
        <v>2</v>
      </c>
    </row>
    <row r="5" spans="1:4" ht="16" x14ac:dyDescent="0.2">
      <c r="A5" s="19" t="s">
        <v>4</v>
      </c>
    </row>
    <row r="8" spans="1:4" ht="21" x14ac:dyDescent="0.25">
      <c r="A8" s="143" t="s">
        <v>25</v>
      </c>
      <c r="B8" s="145"/>
    </row>
    <row r="9" spans="1:4" ht="19" x14ac:dyDescent="0.25">
      <c r="D9" s="7" t="s">
        <v>13</v>
      </c>
    </row>
    <row r="10" spans="1:4" ht="17" x14ac:dyDescent="0.2">
      <c r="A10" s="8" t="s">
        <v>14</v>
      </c>
      <c r="B10" s="104">
        <f>+'Loan Forgiveness Worksheet'!J27</f>
        <v>0</v>
      </c>
      <c r="D10" t="s">
        <v>26</v>
      </c>
    </row>
    <row r="11" spans="1:4" ht="17" x14ac:dyDescent="0.2">
      <c r="A11" s="8"/>
    </row>
    <row r="12" spans="1:4" ht="17" x14ac:dyDescent="0.2">
      <c r="A12" s="8" t="s">
        <v>19</v>
      </c>
      <c r="B12" s="104">
        <f>+'Loan Forgiveness Worksheet'!J31+'Loan Forgiveness Worksheet'!J32</f>
        <v>0</v>
      </c>
      <c r="D12" t="s">
        <v>27</v>
      </c>
    </row>
    <row r="13" spans="1:4" ht="17" x14ac:dyDescent="0.2">
      <c r="A13" s="8"/>
    </row>
    <row r="14" spans="1:4" ht="17" x14ac:dyDescent="0.2">
      <c r="A14" s="8" t="s">
        <v>15</v>
      </c>
      <c r="B14" s="104">
        <f>+'Loan Forgiveness Worksheet'!J34</f>
        <v>0</v>
      </c>
      <c r="D14" t="s">
        <v>20</v>
      </c>
    </row>
    <row r="15" spans="1:4" ht="17" x14ac:dyDescent="0.2">
      <c r="A15" s="8"/>
    </row>
    <row r="16" spans="1:4" ht="17" x14ac:dyDescent="0.2">
      <c r="A16" s="8" t="s">
        <v>16</v>
      </c>
      <c r="B16" s="104">
        <f>+'Loan Forgiveness Worksheet'!J36</f>
        <v>0</v>
      </c>
      <c r="D16" t="s">
        <v>21</v>
      </c>
    </row>
    <row r="18" spans="1:4" ht="17" x14ac:dyDescent="0.2">
      <c r="A18" s="8" t="s">
        <v>28</v>
      </c>
      <c r="B18" s="104">
        <f>SUM(B10:B16)</f>
        <v>0</v>
      </c>
    </row>
    <row r="20" spans="1:4" x14ac:dyDescent="0.2">
      <c r="A20" s="150" t="s">
        <v>29</v>
      </c>
      <c r="B20" s="150"/>
    </row>
    <row r="22" spans="1:4" ht="17" x14ac:dyDescent="0.2">
      <c r="A22" s="22" t="s">
        <v>66</v>
      </c>
      <c r="B22" s="105">
        <f>+'Loan Forgiveness Worksheet'!J8</f>
        <v>0</v>
      </c>
    </row>
    <row r="23" spans="1:4" ht="17" x14ac:dyDescent="0.2">
      <c r="A23" s="22"/>
      <c r="B23" s="1"/>
    </row>
    <row r="24" spans="1:4" ht="17" x14ac:dyDescent="0.2">
      <c r="A24" s="22" t="s">
        <v>67</v>
      </c>
      <c r="B24" s="105">
        <f>AVERAGE('Paycheck Cost Worksheet'!B7:F7)</f>
        <v>0</v>
      </c>
    </row>
    <row r="25" spans="1:4" ht="17" x14ac:dyDescent="0.2">
      <c r="A25" s="22" t="s">
        <v>70</v>
      </c>
      <c r="B25" s="105">
        <f>AVERAGE('Paycheck Cost Worksheet'!M7:N7)</f>
        <v>0</v>
      </c>
    </row>
    <row r="26" spans="1:4" ht="17" x14ac:dyDescent="0.2">
      <c r="A26" s="22"/>
      <c r="B26" s="1"/>
    </row>
    <row r="27" spans="1:4" ht="17" x14ac:dyDescent="0.2">
      <c r="A27" s="22" t="e">
        <f>IF(B27&gt;0,"Percentage Increase","Percentage Decrease")</f>
        <v>#DIV/0!</v>
      </c>
      <c r="B27" s="106" t="e">
        <f>IF(B24&gt;B25,B22/B25-1,B22/B24-1)</f>
        <v>#DIV/0!</v>
      </c>
    </row>
    <row r="28" spans="1:4" ht="17" x14ac:dyDescent="0.2">
      <c r="A28" s="22"/>
      <c r="B28" s="1"/>
    </row>
    <row r="29" spans="1:4" ht="17" x14ac:dyDescent="0.2">
      <c r="A29" s="22" t="s">
        <v>73</v>
      </c>
      <c r="B29" s="107" t="e">
        <f>IF(B27&gt;0,0,B27*B18)</f>
        <v>#DIV/0!</v>
      </c>
    </row>
    <row r="30" spans="1:4" ht="17" x14ac:dyDescent="0.2">
      <c r="A30" s="22"/>
      <c r="B30" s="1"/>
    </row>
    <row r="31" spans="1:4" ht="17" x14ac:dyDescent="0.2">
      <c r="A31" s="22" t="s">
        <v>71</v>
      </c>
      <c r="B31" s="108">
        <v>0</v>
      </c>
      <c r="D31" t="s">
        <v>72</v>
      </c>
    </row>
    <row r="32" spans="1:4" ht="17" x14ac:dyDescent="0.2">
      <c r="A32" s="22"/>
      <c r="B32" s="3"/>
    </row>
    <row r="33" spans="1:3" ht="17" x14ac:dyDescent="0.2">
      <c r="A33" s="8" t="s">
        <v>74</v>
      </c>
      <c r="B33" s="109" t="e">
        <f>+B29+B31</f>
        <v>#DIV/0!</v>
      </c>
    </row>
    <row r="34" spans="1:3" ht="17" x14ac:dyDescent="0.2">
      <c r="A34" s="22"/>
      <c r="B34" s="1"/>
    </row>
    <row r="35" spans="1:3" ht="17" x14ac:dyDescent="0.2">
      <c r="A35" s="8" t="s">
        <v>75</v>
      </c>
      <c r="B35" s="109" t="e">
        <f>+B18+B33</f>
        <v>#DIV/0!</v>
      </c>
      <c r="C35" s="41" t="s">
        <v>23</v>
      </c>
    </row>
    <row r="37" spans="1:3" x14ac:dyDescent="0.2">
      <c r="A37" s="5" t="s">
        <v>168</v>
      </c>
    </row>
    <row r="40" spans="1:3" x14ac:dyDescent="0.2">
      <c r="A40" s="116" t="s">
        <v>254</v>
      </c>
    </row>
    <row r="41" spans="1:3" x14ac:dyDescent="0.2">
      <c r="A41" s="13" t="s">
        <v>255</v>
      </c>
    </row>
    <row r="43" spans="1:3" x14ac:dyDescent="0.2">
      <c r="A43" s="119" t="s">
        <v>241</v>
      </c>
      <c r="B43" s="119"/>
    </row>
    <row r="44" spans="1:3" x14ac:dyDescent="0.2">
      <c r="A44" s="119"/>
      <c r="B44" s="119"/>
    </row>
    <row r="45" spans="1:3" x14ac:dyDescent="0.2">
      <c r="A45" s="119"/>
      <c r="B45" s="119"/>
    </row>
    <row r="46" spans="1:3" ht="51" customHeight="1" x14ac:dyDescent="0.2">
      <c r="A46" s="119"/>
      <c r="B46" s="119"/>
    </row>
  </sheetData>
  <mergeCells count="3">
    <mergeCell ref="A8:B8"/>
    <mergeCell ref="A20:B20"/>
    <mergeCell ref="A43:B46"/>
  </mergeCells>
  <conditionalFormatting sqref="A8">
    <cfRule type="containsText" dxfId="0" priority="1" operator="containsText" text="Ineligible">
      <formula>NOT(ISERROR(SEARCH("Ineligible",A8)))</formula>
    </cfRule>
  </conditionalFormatting>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DEE9D-A27F-43E8-83DC-3B361D08015D}">
  <dimension ref="A1:K44"/>
  <sheetViews>
    <sheetView topLeftCell="A16" workbookViewId="0">
      <selection activeCell="J36" sqref="J36"/>
    </sheetView>
  </sheetViews>
  <sheetFormatPr baseColWidth="10" defaultColWidth="8.83203125" defaultRowHeight="15" x14ac:dyDescent="0.2"/>
  <cols>
    <col min="1" max="1" width="73.6640625" bestFit="1" customWidth="1"/>
    <col min="2" max="9" width="9.83203125" bestFit="1" customWidth="1"/>
    <col min="10" max="10" width="12.6640625" bestFit="1" customWidth="1"/>
  </cols>
  <sheetData>
    <row r="1" spans="1:10" ht="49.5" customHeight="1" x14ac:dyDescent="0.2">
      <c r="A1" s="79"/>
      <c r="B1" s="79"/>
      <c r="C1" s="79"/>
      <c r="D1" s="79"/>
      <c r="E1" s="79"/>
      <c r="F1" s="79"/>
      <c r="G1" s="79"/>
      <c r="H1" s="79"/>
      <c r="I1" s="121" t="s">
        <v>238</v>
      </c>
      <c r="J1" s="151"/>
    </row>
    <row r="3" spans="1:10" ht="19" x14ac:dyDescent="0.25">
      <c r="A3" s="78" t="s">
        <v>64</v>
      </c>
    </row>
    <row r="4" spans="1:10" ht="16" x14ac:dyDescent="0.2">
      <c r="A4" s="19" t="s">
        <v>65</v>
      </c>
    </row>
    <row r="6" spans="1:10" ht="19" x14ac:dyDescent="0.25">
      <c r="A6" s="7" t="s">
        <v>0</v>
      </c>
      <c r="B6" s="16" t="s">
        <v>56</v>
      </c>
      <c r="C6" s="17" t="s">
        <v>57</v>
      </c>
      <c r="D6" s="17" t="s">
        <v>58</v>
      </c>
      <c r="E6" s="16" t="s">
        <v>59</v>
      </c>
      <c r="F6" s="17" t="s">
        <v>60</v>
      </c>
      <c r="G6" s="17" t="s">
        <v>61</v>
      </c>
      <c r="H6" s="16" t="s">
        <v>62</v>
      </c>
      <c r="I6" s="17" t="s">
        <v>63</v>
      </c>
      <c r="J6" s="18" t="s">
        <v>55</v>
      </c>
    </row>
    <row r="8" spans="1:10" x14ac:dyDescent="0.2">
      <c r="A8" t="s">
        <v>30</v>
      </c>
      <c r="B8" s="102">
        <v>0</v>
      </c>
      <c r="C8" s="102">
        <v>0</v>
      </c>
      <c r="D8" s="102">
        <v>0</v>
      </c>
      <c r="E8" s="102">
        <v>0</v>
      </c>
      <c r="F8" s="102">
        <v>0</v>
      </c>
      <c r="G8" s="102">
        <v>0</v>
      </c>
      <c r="H8" s="102">
        <v>0</v>
      </c>
      <c r="I8" s="102">
        <v>0</v>
      </c>
      <c r="J8" s="14">
        <f>AVERAGE(B8:I8)</f>
        <v>0</v>
      </c>
    </row>
    <row r="10" spans="1:10" x14ac:dyDescent="0.2">
      <c r="A10" s="15" t="s">
        <v>49</v>
      </c>
    </row>
    <row r="11" spans="1:10" x14ac:dyDescent="0.2">
      <c r="A11" t="s">
        <v>76</v>
      </c>
      <c r="B11" s="103">
        <v>0</v>
      </c>
      <c r="C11" s="103">
        <v>0</v>
      </c>
      <c r="D11" s="103">
        <v>0</v>
      </c>
      <c r="E11" s="103">
        <v>0</v>
      </c>
      <c r="F11" s="103">
        <v>0</v>
      </c>
      <c r="G11" s="103">
        <v>0</v>
      </c>
      <c r="H11" s="103">
        <v>0</v>
      </c>
      <c r="I11" s="103">
        <v>0</v>
      </c>
      <c r="J11" s="9">
        <f t="shared" ref="J11:J14" si="0">SUM(B11:I11)</f>
        <v>0</v>
      </c>
    </row>
    <row r="12" spans="1:10" x14ac:dyDescent="0.2">
      <c r="A12" t="s">
        <v>77</v>
      </c>
      <c r="B12" s="103">
        <v>0</v>
      </c>
      <c r="C12" s="103">
        <v>0</v>
      </c>
      <c r="D12" s="103">
        <v>0</v>
      </c>
      <c r="E12" s="103">
        <v>0</v>
      </c>
      <c r="F12" s="103">
        <v>0</v>
      </c>
      <c r="G12" s="103">
        <v>0</v>
      </c>
      <c r="H12" s="103">
        <v>0</v>
      </c>
      <c r="I12" s="103">
        <v>0</v>
      </c>
      <c r="J12" s="9">
        <f t="shared" si="0"/>
        <v>0</v>
      </c>
    </row>
    <row r="13" spans="1:10" x14ac:dyDescent="0.2">
      <c r="A13" t="s">
        <v>78</v>
      </c>
      <c r="B13" s="103">
        <v>0</v>
      </c>
      <c r="C13" s="103">
        <v>0</v>
      </c>
      <c r="D13" s="103">
        <v>0</v>
      </c>
      <c r="E13" s="103">
        <v>0</v>
      </c>
      <c r="F13" s="103">
        <v>0</v>
      </c>
      <c r="G13" s="103">
        <v>0</v>
      </c>
      <c r="H13" s="103">
        <v>0</v>
      </c>
      <c r="I13" s="103">
        <v>0</v>
      </c>
      <c r="J13" s="9">
        <f t="shared" si="0"/>
        <v>0</v>
      </c>
    </row>
    <row r="14" spans="1:10" x14ac:dyDescent="0.2">
      <c r="A14" t="s">
        <v>158</v>
      </c>
      <c r="B14" s="103">
        <v>0</v>
      </c>
      <c r="C14" s="103">
        <v>0</v>
      </c>
      <c r="D14" s="103">
        <v>0</v>
      </c>
      <c r="E14" s="103">
        <v>0</v>
      </c>
      <c r="F14" s="103">
        <v>0</v>
      </c>
      <c r="G14" s="103">
        <v>0</v>
      </c>
      <c r="H14" s="103">
        <v>0</v>
      </c>
      <c r="I14" s="103">
        <v>0</v>
      </c>
      <c r="J14" s="9">
        <f t="shared" si="0"/>
        <v>0</v>
      </c>
    </row>
    <row r="15" spans="1:10" x14ac:dyDescent="0.2">
      <c r="A15" t="s">
        <v>79</v>
      </c>
      <c r="B15" s="103">
        <v>0</v>
      </c>
      <c r="C15" s="103">
        <v>0</v>
      </c>
      <c r="D15" s="103">
        <v>0</v>
      </c>
      <c r="E15" s="103">
        <v>0</v>
      </c>
      <c r="F15" s="103">
        <v>0</v>
      </c>
      <c r="G15" s="103">
        <v>0</v>
      </c>
      <c r="H15" s="103">
        <v>0</v>
      </c>
      <c r="I15" s="103">
        <v>0</v>
      </c>
      <c r="J15" s="9">
        <f t="shared" ref="J15:J19" si="1">SUM(B15:I15)</f>
        <v>0</v>
      </c>
    </row>
    <row r="16" spans="1:10" x14ac:dyDescent="0.2">
      <c r="A16" t="s">
        <v>43</v>
      </c>
      <c r="B16" s="103">
        <v>0</v>
      </c>
      <c r="C16" s="103">
        <v>0</v>
      </c>
      <c r="D16" s="103">
        <v>0</v>
      </c>
      <c r="E16" s="103">
        <v>0</v>
      </c>
      <c r="F16" s="103">
        <v>0</v>
      </c>
      <c r="G16" s="103">
        <v>0</v>
      </c>
      <c r="H16" s="103">
        <v>0</v>
      </c>
      <c r="I16" s="103">
        <v>0</v>
      </c>
      <c r="J16" s="9">
        <f t="shared" si="1"/>
        <v>0</v>
      </c>
    </row>
    <row r="17" spans="1:10" x14ac:dyDescent="0.2">
      <c r="A17" t="s">
        <v>44</v>
      </c>
      <c r="B17" s="103">
        <v>0</v>
      </c>
      <c r="C17" s="103">
        <v>0</v>
      </c>
      <c r="D17" s="103">
        <v>0</v>
      </c>
      <c r="E17" s="103">
        <v>0</v>
      </c>
      <c r="F17" s="103">
        <v>0</v>
      </c>
      <c r="G17" s="103">
        <v>0</v>
      </c>
      <c r="H17" s="103">
        <v>0</v>
      </c>
      <c r="I17" s="103">
        <v>0</v>
      </c>
      <c r="J17" s="9">
        <f t="shared" si="1"/>
        <v>0</v>
      </c>
    </row>
    <row r="18" spans="1:10" x14ac:dyDescent="0.2">
      <c r="A18" t="s">
        <v>45</v>
      </c>
      <c r="B18" s="103">
        <v>0</v>
      </c>
      <c r="C18" s="103">
        <v>0</v>
      </c>
      <c r="D18" s="103">
        <v>0</v>
      </c>
      <c r="E18" s="103">
        <v>0</v>
      </c>
      <c r="F18" s="103">
        <v>0</v>
      </c>
      <c r="G18" s="103">
        <v>0</v>
      </c>
      <c r="H18" s="103">
        <v>0</v>
      </c>
      <c r="I18" s="103">
        <v>0</v>
      </c>
      <c r="J18" s="9">
        <f t="shared" si="1"/>
        <v>0</v>
      </c>
    </row>
    <row r="19" spans="1:10" x14ac:dyDescent="0.2">
      <c r="A19" t="s">
        <v>46</v>
      </c>
      <c r="B19" s="103">
        <v>0</v>
      </c>
      <c r="C19" s="103">
        <v>0</v>
      </c>
      <c r="D19" s="103">
        <v>0</v>
      </c>
      <c r="E19" s="103">
        <v>0</v>
      </c>
      <c r="F19" s="103">
        <v>0</v>
      </c>
      <c r="G19" s="103">
        <v>0</v>
      </c>
      <c r="H19" s="103">
        <v>0</v>
      </c>
      <c r="I19" s="103">
        <v>0</v>
      </c>
      <c r="J19" s="9">
        <f t="shared" si="1"/>
        <v>0</v>
      </c>
    </row>
    <row r="20" spans="1:10" x14ac:dyDescent="0.2">
      <c r="A20" t="s">
        <v>47</v>
      </c>
      <c r="B20" s="103">
        <v>0</v>
      </c>
      <c r="C20" s="103">
        <v>0</v>
      </c>
      <c r="D20" s="103">
        <v>0</v>
      </c>
      <c r="E20" s="103">
        <v>0</v>
      </c>
      <c r="F20" s="103">
        <v>0</v>
      </c>
      <c r="G20" s="103">
        <v>0</v>
      </c>
      <c r="H20" s="103">
        <v>0</v>
      </c>
      <c r="I20" s="103">
        <v>0</v>
      </c>
      <c r="J20" s="9">
        <f t="shared" ref="J20" si="2">SUM(B20:I20)</f>
        <v>0</v>
      </c>
    </row>
    <row r="21" spans="1:10" ht="17" x14ac:dyDescent="0.2">
      <c r="A21" s="38" t="s">
        <v>162</v>
      </c>
      <c r="B21" s="37"/>
      <c r="C21" s="37"/>
      <c r="D21" s="37"/>
      <c r="E21" s="37"/>
      <c r="F21" s="37"/>
      <c r="G21" s="37"/>
      <c r="H21" s="37"/>
      <c r="I21" s="37"/>
      <c r="J21" s="37"/>
    </row>
    <row r="22" spans="1:10" x14ac:dyDescent="0.2">
      <c r="A22" t="s">
        <v>165</v>
      </c>
      <c r="B22" s="103">
        <v>0</v>
      </c>
      <c r="C22" s="103">
        <v>0</v>
      </c>
      <c r="D22" s="103">
        <v>0</v>
      </c>
      <c r="E22" s="103">
        <v>0</v>
      </c>
      <c r="F22" s="103">
        <v>0</v>
      </c>
      <c r="G22" s="103">
        <v>0</v>
      </c>
      <c r="H22" s="103">
        <v>0</v>
      </c>
      <c r="I22" s="103">
        <v>0</v>
      </c>
      <c r="J22" s="9">
        <f t="shared" ref="J22:J25" si="3">SUM(B22:I22)</f>
        <v>0</v>
      </c>
    </row>
    <row r="23" spans="1:10" x14ac:dyDescent="0.2">
      <c r="A23" t="s">
        <v>161</v>
      </c>
      <c r="B23" s="103">
        <v>0</v>
      </c>
      <c r="C23" s="103">
        <v>0</v>
      </c>
      <c r="D23" s="103">
        <v>0</v>
      </c>
      <c r="E23" s="103">
        <v>0</v>
      </c>
      <c r="F23" s="103">
        <v>0</v>
      </c>
      <c r="G23" s="103">
        <v>0</v>
      </c>
      <c r="H23" s="103">
        <v>0</v>
      </c>
      <c r="I23" s="103">
        <v>0</v>
      </c>
      <c r="J23" s="9">
        <f t="shared" si="3"/>
        <v>0</v>
      </c>
    </row>
    <row r="24" spans="1:10" x14ac:dyDescent="0.2">
      <c r="A24" t="s">
        <v>163</v>
      </c>
      <c r="B24" s="103">
        <v>0</v>
      </c>
      <c r="C24" s="103">
        <v>0</v>
      </c>
      <c r="D24" s="103">
        <v>0</v>
      </c>
      <c r="E24" s="103">
        <v>0</v>
      </c>
      <c r="F24" s="103">
        <v>0</v>
      </c>
      <c r="G24" s="103">
        <v>0</v>
      </c>
      <c r="H24" s="103">
        <v>0</v>
      </c>
      <c r="I24" s="103">
        <v>0</v>
      </c>
      <c r="J24" s="9">
        <f t="shared" si="3"/>
        <v>0</v>
      </c>
    </row>
    <row r="25" spans="1:10" ht="16" x14ac:dyDescent="0.2">
      <c r="A25" s="36" t="s">
        <v>164</v>
      </c>
      <c r="B25" s="103">
        <v>0</v>
      </c>
      <c r="C25" s="103">
        <v>0</v>
      </c>
      <c r="D25" s="103">
        <v>0</v>
      </c>
      <c r="E25" s="103">
        <v>0</v>
      </c>
      <c r="F25" s="103">
        <v>0</v>
      </c>
      <c r="G25" s="103">
        <v>0</v>
      </c>
      <c r="H25" s="103">
        <v>0</v>
      </c>
      <c r="I25" s="103">
        <v>0</v>
      </c>
      <c r="J25" s="9">
        <f t="shared" si="3"/>
        <v>0</v>
      </c>
    </row>
    <row r="26" spans="1:10" x14ac:dyDescent="0.2">
      <c r="B26" s="9"/>
      <c r="C26" s="9"/>
      <c r="D26" s="9"/>
      <c r="E26" s="9"/>
      <c r="F26" s="9"/>
      <c r="G26" s="9"/>
      <c r="H26" s="9"/>
      <c r="I26" s="9"/>
      <c r="J26" s="9"/>
    </row>
    <row r="27" spans="1:10" ht="18" thickBot="1" x14ac:dyDescent="0.25">
      <c r="A27" s="8" t="s">
        <v>48</v>
      </c>
      <c r="B27" s="35">
        <f>SUM(B11:B26)</f>
        <v>0</v>
      </c>
      <c r="C27" s="35">
        <f t="shared" ref="C27:J27" si="4">SUM(C11:C26)</f>
        <v>0</v>
      </c>
      <c r="D27" s="35">
        <f t="shared" si="4"/>
        <v>0</v>
      </c>
      <c r="E27" s="35">
        <f t="shared" si="4"/>
        <v>0</v>
      </c>
      <c r="F27" s="35">
        <f t="shared" si="4"/>
        <v>0</v>
      </c>
      <c r="G27" s="35">
        <f t="shared" si="4"/>
        <v>0</v>
      </c>
      <c r="H27" s="35">
        <f t="shared" si="4"/>
        <v>0</v>
      </c>
      <c r="I27" s="35">
        <f t="shared" si="4"/>
        <v>0</v>
      </c>
      <c r="J27" s="35">
        <f t="shared" si="4"/>
        <v>0</v>
      </c>
    </row>
    <row r="29" spans="1:10" ht="19" x14ac:dyDescent="0.25">
      <c r="A29" s="7" t="s">
        <v>50</v>
      </c>
    </row>
    <row r="31" spans="1:10" x14ac:dyDescent="0.2">
      <c r="A31" t="s">
        <v>51</v>
      </c>
      <c r="B31" s="103">
        <v>0</v>
      </c>
      <c r="C31" s="103">
        <v>0</v>
      </c>
      <c r="D31" s="103">
        <v>0</v>
      </c>
      <c r="E31" s="103">
        <v>0</v>
      </c>
      <c r="F31" s="103">
        <v>0</v>
      </c>
      <c r="G31" s="103">
        <v>0</v>
      </c>
      <c r="H31" s="103">
        <v>0</v>
      </c>
      <c r="I31" s="103">
        <v>0</v>
      </c>
      <c r="J31" s="9">
        <f>SUM(B31:I31)</f>
        <v>0</v>
      </c>
    </row>
    <row r="32" spans="1:10" x14ac:dyDescent="0.2">
      <c r="A32" t="s">
        <v>54</v>
      </c>
      <c r="B32" s="103">
        <v>0</v>
      </c>
      <c r="C32" s="103">
        <v>0</v>
      </c>
      <c r="D32" s="103">
        <v>0</v>
      </c>
      <c r="E32" s="103">
        <v>0</v>
      </c>
      <c r="F32" s="103">
        <v>0</v>
      </c>
      <c r="G32" s="103">
        <v>0</v>
      </c>
      <c r="H32" s="103">
        <v>0</v>
      </c>
      <c r="I32" s="103">
        <v>0</v>
      </c>
      <c r="J32" s="9">
        <f>SUM(B32:I32)</f>
        <v>0</v>
      </c>
    </row>
    <row r="33" spans="1:11" x14ac:dyDescent="0.2">
      <c r="B33" s="9"/>
      <c r="C33" s="9"/>
      <c r="D33" s="9"/>
      <c r="E33" s="9"/>
      <c r="F33" s="9"/>
      <c r="G33" s="9"/>
      <c r="H33" s="9"/>
      <c r="I33" s="9"/>
      <c r="J33" s="9"/>
    </row>
    <row r="34" spans="1:11" x14ac:dyDescent="0.2">
      <c r="A34" t="s">
        <v>52</v>
      </c>
      <c r="B34" s="103">
        <v>0</v>
      </c>
      <c r="C34" s="103">
        <v>0</v>
      </c>
      <c r="D34" s="103">
        <v>0</v>
      </c>
      <c r="E34" s="103">
        <v>0</v>
      </c>
      <c r="F34" s="103">
        <v>0</v>
      </c>
      <c r="G34" s="103">
        <v>0</v>
      </c>
      <c r="H34" s="103">
        <v>0</v>
      </c>
      <c r="I34" s="103">
        <v>0</v>
      </c>
      <c r="J34" s="9">
        <f>SUM(B34:I34)</f>
        <v>0</v>
      </c>
    </row>
    <row r="35" spans="1:11" x14ac:dyDescent="0.2">
      <c r="B35" s="9"/>
      <c r="C35" s="9"/>
      <c r="D35" s="9"/>
      <c r="E35" s="9"/>
      <c r="F35" s="9"/>
      <c r="G35" s="9"/>
      <c r="H35" s="9"/>
      <c r="I35" s="9"/>
      <c r="J35" s="9"/>
    </row>
    <row r="36" spans="1:11" x14ac:dyDescent="0.2">
      <c r="A36" t="s">
        <v>53</v>
      </c>
      <c r="B36" s="103">
        <v>0</v>
      </c>
      <c r="C36" s="103">
        <v>0</v>
      </c>
      <c r="D36" s="103">
        <v>0</v>
      </c>
      <c r="E36" s="103">
        <v>0</v>
      </c>
      <c r="F36" s="103">
        <v>0</v>
      </c>
      <c r="G36" s="103">
        <v>0</v>
      </c>
      <c r="H36" s="103">
        <v>0</v>
      </c>
      <c r="I36" s="103">
        <v>0</v>
      </c>
      <c r="J36" s="9">
        <f>SUM(B36:I36)</f>
        <v>0</v>
      </c>
    </row>
    <row r="38" spans="1:11" ht="18" thickBot="1" x14ac:dyDescent="0.25">
      <c r="J38" s="39">
        <f>SUM(J27:J36)</f>
        <v>0</v>
      </c>
      <c r="K38" t="s">
        <v>110</v>
      </c>
    </row>
    <row r="39" spans="1:11" ht="17" x14ac:dyDescent="0.2">
      <c r="J39" s="117"/>
    </row>
    <row r="40" spans="1:11" x14ac:dyDescent="0.2">
      <c r="A40" s="116" t="s">
        <v>254</v>
      </c>
    </row>
    <row r="41" spans="1:11" x14ac:dyDescent="0.2">
      <c r="A41" s="13" t="s">
        <v>255</v>
      </c>
    </row>
    <row r="42" spans="1:11" x14ac:dyDescent="0.2">
      <c r="A42" s="13"/>
    </row>
    <row r="43" spans="1:11" x14ac:dyDescent="0.2">
      <c r="A43" s="119" t="s">
        <v>239</v>
      </c>
      <c r="B43" s="119"/>
      <c r="C43" s="119"/>
      <c r="D43" s="119"/>
      <c r="E43" s="119"/>
    </row>
    <row r="44" spans="1:11" ht="61.5" customHeight="1" x14ac:dyDescent="0.2">
      <c r="A44" s="119"/>
      <c r="B44" s="119"/>
      <c r="C44" s="119"/>
      <c r="D44" s="119"/>
      <c r="E44" s="119"/>
    </row>
  </sheetData>
  <mergeCells count="2">
    <mergeCell ref="I1:J1"/>
    <mergeCell ref="A43:E44"/>
  </mergeCells>
  <phoneticPr fontId="18" type="noConversion"/>
  <hyperlinks>
    <hyperlink ref="A25" r:id="rId1" display="https://www.gpo.gov/fdsys/pkg/PLAW-116publ127/pdf/PLAW-116publ127.pdf" xr:uid="{80B75189-3BE3-4BD4-9575-8A641E54D03D}"/>
  </hyperlinks>
  <pageMargins left="0.7" right="0.7" top="0.75" bottom="0.75" header="0.3" footer="0.3"/>
  <pageSetup orientation="portrait"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F84BC8030A92499959D5DD1AD0F85D" ma:contentTypeVersion="13" ma:contentTypeDescription="Create a new document." ma:contentTypeScope="" ma:versionID="26656caf03f0b3c9ed6ac231ec59b8d5">
  <xsd:schema xmlns:xsd="http://www.w3.org/2001/XMLSchema" xmlns:xs="http://www.w3.org/2001/XMLSchema" xmlns:p="http://schemas.microsoft.com/office/2006/metadata/properties" xmlns:ns3="3a719f70-ea9e-422f-8739-1606b2b35867" xmlns:ns4="827c40ec-9389-4398-896d-4d9b5b8af8ef" targetNamespace="http://schemas.microsoft.com/office/2006/metadata/properties" ma:root="true" ma:fieldsID="1afe8ad46accd135d8ed39d993b4ba74" ns3:_="" ns4:_="">
    <xsd:import namespace="3a719f70-ea9e-422f-8739-1606b2b35867"/>
    <xsd:import namespace="827c40ec-9389-4398-896d-4d9b5b8af8e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719f70-ea9e-422f-8739-1606b2b358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7c40ec-9389-4398-896d-4d9b5b8af8e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D01784-86CC-4C5D-B901-8B5F6BC86C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719f70-ea9e-422f-8739-1606b2b35867"/>
    <ds:schemaRef ds:uri="827c40ec-9389-4398-896d-4d9b5b8af8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1E6744-58C7-4866-8B90-1863F8FCE694}">
  <ds:schemaRefs>
    <ds:schemaRef ds:uri="3a719f70-ea9e-422f-8739-1606b2b3586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27c40ec-9389-4398-896d-4d9b5b8af8ef"/>
    <ds:schemaRef ds:uri="http://www.w3.org/XML/1998/namespace"/>
    <ds:schemaRef ds:uri="http://purl.org/dc/dcmitype/"/>
  </ds:schemaRefs>
</ds:datastoreItem>
</file>

<file path=customXml/itemProps3.xml><?xml version="1.0" encoding="utf-8"?>
<ds:datastoreItem xmlns:ds="http://schemas.openxmlformats.org/officeDocument/2006/customXml" ds:itemID="{2AB4B786-1429-4D72-9C5A-4F2CFBB6BF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Notes and Disclosures</vt:lpstr>
      <vt:lpstr>SBA Checklist</vt:lpstr>
      <vt:lpstr>Paycheck PP Calculator</vt:lpstr>
      <vt:lpstr>Paycheck Cost Worksheet</vt:lpstr>
      <vt:lpstr>Payroll full year</vt:lpstr>
      <vt:lpstr>100k+ earners calculator</vt:lpstr>
      <vt:lpstr>Loan Forgiveness Calculator</vt:lpstr>
      <vt:lpstr>Loan Forgiveness Worksheet</vt:lpstr>
      <vt:lpstr>'SBA Checklist'!Print_Area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 Shea</cp:lastModifiedBy>
  <cp:lastPrinted>2020-03-26T12:19:29Z</cp:lastPrinted>
  <dcterms:created xsi:type="dcterms:W3CDTF">2020-03-20T14:57:45Z</dcterms:created>
  <dcterms:modified xsi:type="dcterms:W3CDTF">2020-04-02T20:52:40Z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0x01010061F84BC8030A92499959D5DD1AD0F85D</vt:lpwstr>
  </property>
</Properties>
</file>